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2330" windowHeight="6135"/>
  </bookViews>
  <sheets>
    <sheet name="з попереднім (2)" sheetId="6" r:id="rId1"/>
  </sheets>
  <definedNames>
    <definedName name="_xlnm.Print_Area" localSheetId="0">'з попереднім (2)'!$A$1:$X$68</definedName>
  </definedNames>
  <calcPr calcId="145621"/>
</workbook>
</file>

<file path=xl/calcChain.xml><?xml version="1.0" encoding="utf-8"?>
<calcChain xmlns="http://schemas.openxmlformats.org/spreadsheetml/2006/main">
  <c r="V30" i="6" l="1"/>
  <c r="V47" i="6"/>
  <c r="V23" i="6"/>
  <c r="V28" i="6"/>
  <c r="S50" i="6"/>
  <c r="V15" i="6"/>
  <c r="T44" i="6"/>
  <c r="T41" i="6"/>
  <c r="T30" i="6"/>
  <c r="T21" i="6"/>
  <c r="T18" i="6"/>
  <c r="T10" i="6"/>
  <c r="V10" i="6" s="1"/>
  <c r="T8" i="6"/>
  <c r="V8" i="6" s="1"/>
  <c r="T13" i="6"/>
  <c r="T12" i="6"/>
  <c r="V12" i="6" s="1"/>
  <c r="S58" i="6"/>
  <c r="N58" i="6"/>
  <c r="R57" i="6"/>
  <c r="R56" i="6"/>
  <c r="S55" i="6"/>
  <c r="S54" i="6"/>
  <c r="T54" i="6" s="1"/>
  <c r="V54" i="6" s="1"/>
  <c r="N53" i="6"/>
  <c r="R53" i="6" s="1"/>
  <c r="T53" i="6" s="1"/>
  <c r="V53" i="6" s="1"/>
  <c r="R52" i="6"/>
  <c r="N51" i="6"/>
  <c r="R51" i="6" s="1"/>
  <c r="T50" i="6"/>
  <c r="V50" i="6" s="1"/>
  <c r="S49" i="6"/>
  <c r="S48" i="6"/>
  <c r="R47" i="6"/>
  <c r="S47" i="6" s="1"/>
  <c r="S46" i="6"/>
  <c r="T46" i="6" s="1"/>
  <c r="V46" i="6" s="1"/>
  <c r="S45" i="6"/>
  <c r="T45" i="6" s="1"/>
  <c r="V45" i="6" s="1"/>
  <c r="R45" i="6"/>
  <c r="S44" i="6"/>
  <c r="R43" i="6"/>
  <c r="S43" i="6" s="1"/>
  <c r="N42" i="6"/>
  <c r="R42" i="6" s="1"/>
  <c r="V41" i="6"/>
  <c r="S40" i="6"/>
  <c r="T40" i="6" s="1"/>
  <c r="V40" i="6" s="1"/>
  <c r="S39" i="6"/>
  <c r="R38" i="6"/>
  <c r="S38" i="6" s="1"/>
  <c r="S37" i="6"/>
  <c r="R37" i="6"/>
  <c r="R36" i="6"/>
  <c r="S36" i="6" s="1"/>
  <c r="R35" i="6"/>
  <c r="R34" i="6"/>
  <c r="N33" i="6"/>
  <c r="R33" i="6" s="1"/>
  <c r="R32" i="6"/>
  <c r="S32" i="6" s="1"/>
  <c r="S31" i="6"/>
  <c r="T31" i="6" s="1"/>
  <c r="N31" i="6"/>
  <c r="N29" i="6"/>
  <c r="R29" i="6" s="1"/>
  <c r="T29" i="6" s="1"/>
  <c r="V29" i="6" s="1"/>
  <c r="R28" i="6"/>
  <c r="S28" i="6" s="1"/>
  <c r="T28" i="6" s="1"/>
  <c r="S27" i="6"/>
  <c r="T27" i="6" s="1"/>
  <c r="R27" i="6"/>
  <c r="S26" i="6"/>
  <c r="S25" i="6"/>
  <c r="T25" i="6" s="1"/>
  <c r="V25" i="6" s="1"/>
  <c r="N25" i="6"/>
  <c r="R24" i="6"/>
  <c r="N23" i="6"/>
  <c r="S22" i="6"/>
  <c r="T22" i="6" s="1"/>
  <c r="V22" i="6" s="1"/>
  <c r="N22" i="6"/>
  <c r="V21" i="6"/>
  <c r="S21" i="6"/>
  <c r="N20" i="6"/>
  <c r="N19" i="6"/>
  <c r="R19" i="6" s="1"/>
  <c r="V18" i="6"/>
  <c r="N18" i="6"/>
  <c r="S17" i="6"/>
  <c r="T17" i="6" s="1"/>
  <c r="V17" i="6" s="1"/>
  <c r="N17" i="6"/>
  <c r="S16" i="6"/>
  <c r="T16" i="6" s="1"/>
  <c r="V16" i="6" s="1"/>
  <c r="S15" i="6"/>
  <c r="T15" i="6" s="1"/>
  <c r="R14" i="6"/>
  <c r="S14" i="6" s="1"/>
  <c r="V13" i="6"/>
  <c r="S13" i="6"/>
  <c r="N13" i="6"/>
  <c r="R12" i="6"/>
  <c r="S12" i="6" s="1"/>
  <c r="S11" i="6"/>
  <c r="T11" i="6" s="1"/>
  <c r="S9" i="6"/>
  <c r="T32" i="6" l="1"/>
  <c r="V32" i="6" s="1"/>
  <c r="V31" i="6"/>
  <c r="V48" i="6"/>
  <c r="T48" i="6"/>
  <c r="T47" i="6"/>
  <c r="T9" i="6"/>
  <c r="V9" i="6" s="1"/>
  <c r="S42" i="6"/>
  <c r="T42" i="6" s="1"/>
  <c r="V42" i="6" s="1"/>
  <c r="S20" i="6"/>
  <c r="T20" i="6" s="1"/>
  <c r="V20" i="6" s="1"/>
  <c r="T19" i="6"/>
  <c r="V19" i="6" s="1"/>
  <c r="Q23" i="6"/>
  <c r="R23" i="6" s="1"/>
  <c r="S57" i="6"/>
  <c r="T57" i="6" s="1"/>
  <c r="V57" i="6" s="1"/>
  <c r="S56" i="6"/>
  <c r="T56" i="6" s="1"/>
  <c r="V56" i="6" s="1"/>
  <c r="V39" i="6"/>
  <c r="T39" i="6"/>
  <c r="T38" i="6"/>
  <c r="V38" i="6" s="1"/>
  <c r="V37" i="6"/>
  <c r="T37" i="6"/>
  <c r="T36" i="6"/>
  <c r="V36" i="6" s="1"/>
  <c r="V55" i="6"/>
  <c r="T55" i="6"/>
  <c r="T35" i="6"/>
  <c r="V35" i="6" s="1"/>
  <c r="S35" i="6"/>
  <c r="V27" i="6"/>
  <c r="S24" i="6"/>
  <c r="T24" i="6" s="1"/>
  <c r="V24" i="6" s="1"/>
  <c r="T49" i="6"/>
  <c r="V49" i="6" s="1"/>
  <c r="T26" i="6"/>
  <c r="V26" i="6" s="1"/>
  <c r="V44" i="6"/>
  <c r="T43" i="6"/>
  <c r="V43" i="6" s="1"/>
  <c r="S33" i="6"/>
  <c r="T33" i="6" s="1"/>
  <c r="V33" i="6" s="1"/>
  <c r="V58" i="6"/>
  <c r="T58" i="6"/>
  <c r="V11" i="6"/>
  <c r="S34" i="6"/>
  <c r="T34" i="6"/>
  <c r="V34" i="6" s="1"/>
  <c r="T14" i="6"/>
  <c r="V14" i="6" s="1"/>
  <c r="S51" i="6"/>
  <c r="T51" i="6" s="1"/>
  <c r="V51" i="6" s="1"/>
  <c r="S52" i="6"/>
  <c r="S23" i="6" l="1"/>
  <c r="T23" i="6" s="1"/>
  <c r="T52" i="6"/>
  <c r="V52" i="6" s="1"/>
</calcChain>
</file>

<file path=xl/sharedStrings.xml><?xml version="1.0" encoding="utf-8"?>
<sst xmlns="http://schemas.openxmlformats.org/spreadsheetml/2006/main" count="265" uniqueCount="83">
  <si>
    <t>№</t>
  </si>
  <si>
    <t>Адреса</t>
  </si>
  <si>
    <t>Перелік послуг і витрат за 1 кв.м. загальної площі квартири (грн.)</t>
  </si>
  <si>
    <t>Прибирання прибудинкової території</t>
  </si>
  <si>
    <t>Вивіз та утилізація ТПВ</t>
  </si>
  <si>
    <t>Технічне обслуговування внутрішньо будинкових систем водопостачання та водовідведення</t>
  </si>
  <si>
    <t>Поточний ремонт</t>
  </si>
  <si>
    <t xml:space="preserve">Освітлення місць загального користування </t>
  </si>
  <si>
    <t>Перевірка димовентиляційних каналів</t>
  </si>
  <si>
    <t>Загальновиробничі витрати</t>
  </si>
  <si>
    <t>Адміністративні витрати</t>
  </si>
  <si>
    <t>Собівартість</t>
  </si>
  <si>
    <t>Рентабельність (%)</t>
  </si>
  <si>
    <t>Прибуток</t>
  </si>
  <si>
    <t>Тариф без ПДВ</t>
  </si>
  <si>
    <t>ПДВ</t>
  </si>
  <si>
    <t>Тариф з ПДВ</t>
  </si>
  <si>
    <t>Клас будинку</t>
  </si>
  <si>
    <t>Тариф</t>
  </si>
  <si>
    <t>Центральна,84</t>
  </si>
  <si>
    <t>III</t>
  </si>
  <si>
    <t>Чкалова,14</t>
  </si>
  <si>
    <t>Чкалова,12</t>
  </si>
  <si>
    <t>28 Червня,12а</t>
  </si>
  <si>
    <t>1 Травня,2</t>
  </si>
  <si>
    <t>1 Травня,4</t>
  </si>
  <si>
    <t>1 Травня,6</t>
  </si>
  <si>
    <t>1 Травня,8</t>
  </si>
  <si>
    <t>1 Травня,28</t>
  </si>
  <si>
    <t>Пушкіна,12</t>
  </si>
  <si>
    <t>Пушкіна,14</t>
  </si>
  <si>
    <t>Пушкіна,7 а</t>
  </si>
  <si>
    <t>пров. Гейне,7а</t>
  </si>
  <si>
    <t>28 Червня,14</t>
  </si>
  <si>
    <t>Центральна,10</t>
  </si>
  <si>
    <t>IV</t>
  </si>
  <si>
    <t>Центральна,67</t>
  </si>
  <si>
    <t>Центральна,130</t>
  </si>
  <si>
    <t>Центральна,132</t>
  </si>
  <si>
    <t>Центральна,134</t>
  </si>
  <si>
    <t>Центральна,140а</t>
  </si>
  <si>
    <t>Центральна,140б</t>
  </si>
  <si>
    <t>Чкалова,2а</t>
  </si>
  <si>
    <t>Гоголя,2</t>
  </si>
  <si>
    <t>Горького,2</t>
  </si>
  <si>
    <t>Горького,5</t>
  </si>
  <si>
    <t>Шевченко,26</t>
  </si>
  <si>
    <t>Шевченко,30</t>
  </si>
  <si>
    <t>Пирогова,18</t>
  </si>
  <si>
    <t>Пирогова,22</t>
  </si>
  <si>
    <t>Пушкіна,10а</t>
  </si>
  <si>
    <t>Центральна,45</t>
  </si>
  <si>
    <t>V</t>
  </si>
  <si>
    <t>Центральна,144а</t>
  </si>
  <si>
    <t>Центральна,146</t>
  </si>
  <si>
    <t>Кількість прописаних чоловік , чол.</t>
  </si>
  <si>
    <t>Загальна площа будинку, м2</t>
  </si>
  <si>
    <t>В.М.Агратіна</t>
  </si>
  <si>
    <t>О.О.Хоміцька</t>
  </si>
  <si>
    <t>-</t>
  </si>
  <si>
    <t>Дератизація</t>
  </si>
  <si>
    <t>Ринкова (Боженко),37</t>
  </si>
  <si>
    <t>Привокзальна (Кірова),6</t>
  </si>
  <si>
    <t>Привокзальна (Кірова),2а</t>
  </si>
  <si>
    <t>Хотинська (Котовського),31а</t>
  </si>
  <si>
    <t>Хотинська (Котовського),28</t>
  </si>
  <si>
    <t>Героїв Майдану (Чапаєва),17</t>
  </si>
  <si>
    <t>Героїв Майдану (Чапаєва),19</t>
  </si>
  <si>
    <t>Героїв Майдану (Чапаєва),29а</t>
  </si>
  <si>
    <t>Героїв Майдану (Чапаєва),29б</t>
  </si>
  <si>
    <t>Героїв Майдану (Чапаєва),29в</t>
  </si>
  <si>
    <t>Героїв Майдану (Чапаєва),25</t>
  </si>
  <si>
    <t>Привокзальна (Кірова),10</t>
  </si>
  <si>
    <t>Хотинська (Котовського),9</t>
  </si>
  <si>
    <t>Героїв Майдану (Чапаєва),31</t>
  </si>
  <si>
    <t>М.Грушевського (Щорса),14</t>
  </si>
  <si>
    <t>М.Грушевського (Щорса),16</t>
  </si>
  <si>
    <t>М.Грушевського (Щорса),18</t>
  </si>
  <si>
    <t>пров.Героїв Майдану (Чапаєва),3а</t>
  </si>
  <si>
    <t>________________________</t>
  </si>
  <si>
    <t>____________</t>
  </si>
  <si>
    <t>Попередній тариф</t>
  </si>
  <si>
    <t>Тарифи на утримання будинків, споруд та прибудинкових територій на 2018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</si>
</sst>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1" xfId="0" applyBorder="1"/>
    <xf numFmtId="0" fontId="1" fillId="0" borderId="1" xfId="0" applyFont="1" applyBorder="1"/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0" xfId="0" applyFont="1"/>
    <xf numFmtId="0" fontId="3" fillId="0" borderId="5" xfId="0" applyFont="1" applyBorder="1" applyAlignment="1">
      <alignment horizontal="left" vertical="center" textRotation="90" wrapText="1"/>
    </xf>
    <xf numFmtId="0" fontId="6" fillId="0" borderId="1" xfId="0" applyFont="1" applyBorder="1"/>
    <xf numFmtId="2" fontId="1" fillId="0" borderId="0" xfId="0" applyNumberFormat="1" applyFont="1" applyBorder="1"/>
    <xf numFmtId="2" fontId="2" fillId="0" borderId="0" xfId="0" applyNumberFormat="1" applyFont="1" applyBorder="1"/>
    <xf numFmtId="0" fontId="0" fillId="0" borderId="0" xfId="0" applyBorder="1"/>
    <xf numFmtId="2" fontId="5" fillId="0" borderId="0" xfId="0" applyNumberFormat="1" applyFont="1" applyBorder="1"/>
    <xf numFmtId="0" fontId="1" fillId="0" borderId="0" xfId="0" applyFont="1" applyBorder="1"/>
    <xf numFmtId="2" fontId="3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2" fontId="7" fillId="0" borderId="0" xfId="0" applyNumberFormat="1" applyFont="1" applyBorder="1" applyAlignment="1">
      <alignment horizontal="left" vertical="top"/>
    </xf>
    <xf numFmtId="164" fontId="7" fillId="0" borderId="0" xfId="0" applyNumberFormat="1" applyFont="1" applyBorder="1" applyAlignment="1">
      <alignment horizontal="left" vertical="top" wrapText="1"/>
    </xf>
    <xf numFmtId="2" fontId="8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164" fontId="9" fillId="0" borderId="0" xfId="0" applyNumberFormat="1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164" fontId="9" fillId="0" borderId="0" xfId="0" applyNumberFormat="1" applyFont="1" applyBorder="1" applyAlignment="1">
      <alignment horizontal="left" vertical="top" wrapText="1"/>
    </xf>
    <xf numFmtId="2" fontId="9" fillId="0" borderId="0" xfId="0" applyNumberFormat="1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/>
    </xf>
    <xf numFmtId="164" fontId="11" fillId="0" borderId="5" xfId="0" applyNumberFormat="1" applyFont="1" applyBorder="1" applyAlignment="1">
      <alignment horizontal="left" vertical="top" wrapText="1"/>
    </xf>
    <xf numFmtId="2" fontId="11" fillId="0" borderId="1" xfId="0" applyNumberFormat="1" applyFont="1" applyBorder="1" applyAlignment="1">
      <alignment horizontal="left" vertical="top"/>
    </xf>
    <xf numFmtId="2" fontId="12" fillId="0" borderId="9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164" fontId="11" fillId="0" borderId="4" xfId="0" applyNumberFormat="1" applyFont="1" applyBorder="1" applyAlignment="1">
      <alignment horizontal="left" vertical="top" wrapText="1"/>
    </xf>
    <xf numFmtId="2" fontId="12" fillId="0" borderId="6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2" fillId="0" borderId="0" xfId="0" applyFont="1" applyBorder="1"/>
    <xf numFmtId="0" fontId="3" fillId="0" borderId="5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/>
    </xf>
    <xf numFmtId="2" fontId="13" fillId="0" borderId="11" xfId="0" applyNumberFormat="1" applyFont="1" applyBorder="1"/>
    <xf numFmtId="2" fontId="13" fillId="0" borderId="12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tabSelected="1" topLeftCell="C1" zoomScale="55" zoomScaleNormal="55" zoomScaleSheetLayoutView="42" workbookViewId="0">
      <selection activeCell="L6" sqref="L6"/>
    </sheetView>
  </sheetViews>
  <sheetFormatPr defaultRowHeight="15" x14ac:dyDescent="0.25"/>
  <cols>
    <col min="1" max="1" width="7.28515625" customWidth="1"/>
    <col min="2" max="2" width="75.85546875" customWidth="1"/>
    <col min="3" max="3" width="20.140625" customWidth="1"/>
    <col min="4" max="4" width="15.7109375" customWidth="1"/>
    <col min="5" max="5" width="16.7109375" customWidth="1"/>
    <col min="6" max="6" width="14.7109375" customWidth="1"/>
    <col min="7" max="7" width="16.7109375" customWidth="1"/>
    <col min="8" max="8" width="11.7109375" customWidth="1"/>
    <col min="9" max="9" width="14.7109375" customWidth="1"/>
    <col min="10" max="10" width="15" customWidth="1"/>
    <col min="11" max="11" width="14.42578125" customWidth="1"/>
    <col min="12" max="12" width="14.85546875" customWidth="1"/>
    <col min="13" max="13" width="14" customWidth="1"/>
    <col min="14" max="14" width="14.7109375" customWidth="1"/>
    <col min="15" max="15" width="7.85546875" customWidth="1"/>
    <col min="16" max="16" width="10" customWidth="1"/>
    <col min="17" max="17" width="15.42578125" customWidth="1"/>
    <col min="18" max="18" width="14.7109375" customWidth="1"/>
    <col min="19" max="19" width="12.28515625" customWidth="1"/>
    <col min="20" max="20" width="14" customWidth="1"/>
    <col min="21" max="21" width="11.140625" customWidth="1"/>
    <col min="22" max="22" width="15.28515625" customWidth="1"/>
    <col min="23" max="23" width="13.28515625" customWidth="1"/>
    <col min="24" max="24" width="10.28515625" customWidth="1"/>
  </cols>
  <sheetData>
    <row r="1" spans="1:24" ht="15.7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4" ht="15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4" ht="27" x14ac:dyDescent="0.35">
      <c r="A3" s="6"/>
      <c r="B3" s="58" t="s">
        <v>82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6"/>
      <c r="W3" s="6"/>
    </row>
    <row r="4" spans="1:24" ht="16.5" thickBo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4" ht="27" customHeight="1" thickBot="1" x14ac:dyDescent="0.3">
      <c r="A5" s="59" t="s">
        <v>0</v>
      </c>
      <c r="B5" s="59" t="s">
        <v>1</v>
      </c>
      <c r="C5" s="61" t="s">
        <v>56</v>
      </c>
      <c r="D5" s="63" t="s">
        <v>55</v>
      </c>
      <c r="E5" s="65" t="s">
        <v>2</v>
      </c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50" t="s">
        <v>81</v>
      </c>
      <c r="X5" s="52"/>
    </row>
    <row r="6" spans="1:24" ht="216.75" thickBot="1" x14ac:dyDescent="0.35">
      <c r="A6" s="60"/>
      <c r="B6" s="60"/>
      <c r="C6" s="62"/>
      <c r="D6" s="64"/>
      <c r="E6" s="7" t="s">
        <v>3</v>
      </c>
      <c r="F6" s="44" t="s">
        <v>4</v>
      </c>
      <c r="G6" s="7" t="s">
        <v>5</v>
      </c>
      <c r="H6" s="44" t="s">
        <v>6</v>
      </c>
      <c r="I6" s="44" t="s">
        <v>7</v>
      </c>
      <c r="J6" s="44" t="s">
        <v>8</v>
      </c>
      <c r="K6" s="44" t="s">
        <v>60</v>
      </c>
      <c r="L6" s="44" t="s">
        <v>9</v>
      </c>
      <c r="M6" s="44" t="s">
        <v>10</v>
      </c>
      <c r="N6" s="44" t="s">
        <v>11</v>
      </c>
      <c r="O6" s="8"/>
      <c r="P6" s="44" t="s">
        <v>12</v>
      </c>
      <c r="Q6" s="44" t="s">
        <v>13</v>
      </c>
      <c r="R6" s="44" t="s">
        <v>14</v>
      </c>
      <c r="S6" s="44" t="s">
        <v>15</v>
      </c>
      <c r="T6" s="44" t="s">
        <v>16</v>
      </c>
      <c r="U6" s="44" t="s">
        <v>17</v>
      </c>
      <c r="V6" s="26" t="s">
        <v>18</v>
      </c>
      <c r="W6" s="51"/>
      <c r="X6" s="52"/>
    </row>
    <row r="7" spans="1:24" ht="21" customHeight="1" thickBot="1" x14ac:dyDescent="0.3">
      <c r="A7" s="1">
        <v>1</v>
      </c>
      <c r="B7" s="4">
        <v>2</v>
      </c>
      <c r="C7" s="5"/>
      <c r="D7" s="3"/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11</v>
      </c>
      <c r="N7" s="4">
        <v>12</v>
      </c>
      <c r="O7" s="2"/>
      <c r="P7" s="4">
        <v>13</v>
      </c>
      <c r="Q7" s="4">
        <v>14</v>
      </c>
      <c r="R7" s="4">
        <v>15</v>
      </c>
      <c r="S7" s="4">
        <v>16</v>
      </c>
      <c r="T7" s="4">
        <v>17</v>
      </c>
      <c r="U7" s="4">
        <v>18</v>
      </c>
      <c r="V7" s="27">
        <v>19</v>
      </c>
      <c r="W7" s="45"/>
      <c r="X7" s="15"/>
    </row>
    <row r="8" spans="1:24" ht="36.950000000000003" customHeight="1" thickBot="1" x14ac:dyDescent="0.5">
      <c r="A8" s="28">
        <v>1</v>
      </c>
      <c r="B8" s="29" t="s">
        <v>19</v>
      </c>
      <c r="C8" s="30">
        <v>354.7</v>
      </c>
      <c r="D8" s="30">
        <v>6</v>
      </c>
      <c r="E8" s="31" t="s">
        <v>59</v>
      </c>
      <c r="F8" s="31">
        <v>0.25900000000000001</v>
      </c>
      <c r="G8" s="31">
        <v>0.11899999999999999</v>
      </c>
      <c r="H8" s="31" t="s">
        <v>59</v>
      </c>
      <c r="I8" s="31" t="s">
        <v>59</v>
      </c>
      <c r="J8" s="31">
        <v>0.20200000000000001</v>
      </c>
      <c r="K8" s="31" t="s">
        <v>59</v>
      </c>
      <c r="L8" s="31">
        <v>3.5000000000000003E-2</v>
      </c>
      <c r="M8" s="31">
        <v>3.1E-2</v>
      </c>
      <c r="N8" s="31">
        <v>0.64600000000000002</v>
      </c>
      <c r="O8" s="32"/>
      <c r="P8" s="29">
        <v>3</v>
      </c>
      <c r="Q8" s="31">
        <v>1.9E-2</v>
      </c>
      <c r="R8" s="31">
        <v>0.66500000000000004</v>
      </c>
      <c r="S8" s="31">
        <v>0.13500000000000001</v>
      </c>
      <c r="T8" s="31">
        <f t="shared" ref="T8:T11" si="0">R8+S8</f>
        <v>0.8</v>
      </c>
      <c r="U8" s="29" t="s">
        <v>20</v>
      </c>
      <c r="V8" s="33">
        <f>T8</f>
        <v>0.8</v>
      </c>
      <c r="W8" s="46">
        <v>0.67</v>
      </c>
      <c r="X8" s="10"/>
    </row>
    <row r="9" spans="1:24" ht="36.950000000000003" customHeight="1" thickBot="1" x14ac:dyDescent="0.5">
      <c r="A9" s="28">
        <v>2</v>
      </c>
      <c r="B9" s="29" t="s">
        <v>21</v>
      </c>
      <c r="C9" s="30">
        <v>1329.6</v>
      </c>
      <c r="D9" s="30">
        <v>41</v>
      </c>
      <c r="E9" s="31">
        <v>0.66300000000000003</v>
      </c>
      <c r="F9" s="31">
        <v>0.47199999999999998</v>
      </c>
      <c r="G9" s="31">
        <v>9.9000000000000005E-2</v>
      </c>
      <c r="H9" s="31" t="s">
        <v>59</v>
      </c>
      <c r="I9" s="31">
        <v>0.20399999999999999</v>
      </c>
      <c r="J9" s="31">
        <v>8.7999999999999995E-2</v>
      </c>
      <c r="K9" s="31">
        <v>1.9E-2</v>
      </c>
      <c r="L9" s="31">
        <v>3.5000000000000003E-2</v>
      </c>
      <c r="M9" s="31">
        <v>7.9000000000000001E-2</v>
      </c>
      <c r="N9" s="31">
        <v>1.659</v>
      </c>
      <c r="O9" s="32"/>
      <c r="P9" s="29">
        <v>3</v>
      </c>
      <c r="Q9" s="31">
        <v>0.05</v>
      </c>
      <c r="R9" s="31">
        <v>1.7090000000000001</v>
      </c>
      <c r="S9" s="31">
        <f>R9*20%</f>
        <v>0.34180000000000005</v>
      </c>
      <c r="T9" s="31">
        <f t="shared" si="0"/>
        <v>2.0508000000000002</v>
      </c>
      <c r="U9" s="29" t="s">
        <v>20</v>
      </c>
      <c r="V9" s="33">
        <f t="shared" ref="V9:V34" si="1">T9*1</f>
        <v>2.0508000000000002</v>
      </c>
      <c r="W9" s="46">
        <v>1.3</v>
      </c>
      <c r="X9" s="10"/>
    </row>
    <row r="10" spans="1:24" ht="36.950000000000003" customHeight="1" thickBot="1" x14ac:dyDescent="0.5">
      <c r="A10" s="28">
        <v>3</v>
      </c>
      <c r="B10" s="29" t="s">
        <v>22</v>
      </c>
      <c r="C10" s="30">
        <v>1334.6</v>
      </c>
      <c r="D10" s="30">
        <v>48</v>
      </c>
      <c r="E10" s="31">
        <v>0.66100000000000003</v>
      </c>
      <c r="F10" s="31">
        <v>0.55100000000000005</v>
      </c>
      <c r="G10" s="31">
        <v>9.5000000000000001E-2</v>
      </c>
      <c r="H10" s="31" t="s">
        <v>59</v>
      </c>
      <c r="I10" s="31">
        <v>0.33</v>
      </c>
      <c r="J10" s="31">
        <v>8.4000000000000005E-2</v>
      </c>
      <c r="K10" s="31" t="s">
        <v>59</v>
      </c>
      <c r="L10" s="31">
        <v>3.5000000000000003E-2</v>
      </c>
      <c r="M10" s="31">
        <v>8.7999999999999995E-2</v>
      </c>
      <c r="N10" s="31">
        <v>1.843</v>
      </c>
      <c r="O10" s="32"/>
      <c r="P10" s="29">
        <v>3</v>
      </c>
      <c r="Q10" s="31">
        <v>5.5E-2</v>
      </c>
      <c r="R10" s="31">
        <v>1.899</v>
      </c>
      <c r="S10" s="31">
        <v>0.38</v>
      </c>
      <c r="T10" s="31">
        <f t="shared" si="0"/>
        <v>2.2789999999999999</v>
      </c>
      <c r="U10" s="29" t="s">
        <v>20</v>
      </c>
      <c r="V10" s="33">
        <f t="shared" si="1"/>
        <v>2.2789999999999999</v>
      </c>
      <c r="W10" s="46">
        <v>1.35</v>
      </c>
      <c r="X10" s="10"/>
    </row>
    <row r="11" spans="1:24" ht="36.950000000000003" customHeight="1" thickBot="1" x14ac:dyDescent="0.5">
      <c r="A11" s="28">
        <v>4</v>
      </c>
      <c r="B11" s="29" t="s">
        <v>23</v>
      </c>
      <c r="C11" s="30">
        <v>697.5</v>
      </c>
      <c r="D11" s="30">
        <v>23</v>
      </c>
      <c r="E11" s="31" t="s">
        <v>59</v>
      </c>
      <c r="F11" s="31">
        <v>0.505</v>
      </c>
      <c r="G11" s="31">
        <v>9.0999999999999998E-2</v>
      </c>
      <c r="H11" s="31" t="s">
        <v>59</v>
      </c>
      <c r="I11" s="31">
        <v>0.14299999999999999</v>
      </c>
      <c r="J11" s="31">
        <v>0.08</v>
      </c>
      <c r="K11" s="31" t="s">
        <v>59</v>
      </c>
      <c r="L11" s="31">
        <v>3.5000000000000003E-2</v>
      </c>
      <c r="M11" s="31">
        <v>4.2999999999999997E-2</v>
      </c>
      <c r="N11" s="31">
        <v>0.89700000000000002</v>
      </c>
      <c r="O11" s="32"/>
      <c r="P11" s="29">
        <v>3</v>
      </c>
      <c r="Q11" s="31">
        <v>2.7E-2</v>
      </c>
      <c r="R11" s="31">
        <v>0.92400000000000004</v>
      </c>
      <c r="S11" s="31">
        <f t="shared" ref="S11:S58" si="2">R11*20%</f>
        <v>0.18480000000000002</v>
      </c>
      <c r="T11" s="31">
        <f t="shared" si="0"/>
        <v>1.1088</v>
      </c>
      <c r="U11" s="29" t="s">
        <v>20</v>
      </c>
      <c r="V11" s="33">
        <f t="shared" si="1"/>
        <v>1.1088</v>
      </c>
      <c r="W11" s="46">
        <v>0.68</v>
      </c>
      <c r="X11" s="10"/>
    </row>
    <row r="12" spans="1:24" ht="36.950000000000003" customHeight="1" thickBot="1" x14ac:dyDescent="0.5">
      <c r="A12" s="28">
        <v>5</v>
      </c>
      <c r="B12" s="29" t="s">
        <v>24</v>
      </c>
      <c r="C12" s="30">
        <v>952.4</v>
      </c>
      <c r="D12" s="30">
        <v>34</v>
      </c>
      <c r="E12" s="31">
        <v>0.28599999999999998</v>
      </c>
      <c r="F12" s="31">
        <v>0.54700000000000004</v>
      </c>
      <c r="G12" s="31">
        <v>0.13300000000000001</v>
      </c>
      <c r="H12" s="31" t="s">
        <v>59</v>
      </c>
      <c r="I12" s="31">
        <v>0.29399999999999998</v>
      </c>
      <c r="J12" s="31">
        <v>0.22600000000000001</v>
      </c>
      <c r="K12" s="31" t="s">
        <v>59</v>
      </c>
      <c r="L12" s="31">
        <v>3.5000000000000003E-2</v>
      </c>
      <c r="M12" s="31">
        <v>7.5999999999999998E-2</v>
      </c>
      <c r="N12" s="31">
        <v>1.5960000000000001</v>
      </c>
      <c r="O12" s="32"/>
      <c r="P12" s="29">
        <v>3</v>
      </c>
      <c r="Q12" s="31">
        <v>4.8000000000000001E-2</v>
      </c>
      <c r="R12" s="31">
        <f t="shared" ref="R12:R24" si="3">N12+Q12</f>
        <v>1.6440000000000001</v>
      </c>
      <c r="S12" s="31">
        <f t="shared" si="2"/>
        <v>0.32880000000000004</v>
      </c>
      <c r="T12" s="31">
        <f>R12+S12</f>
        <v>1.9728000000000001</v>
      </c>
      <c r="U12" s="29" t="s">
        <v>20</v>
      </c>
      <c r="V12" s="33">
        <f t="shared" si="1"/>
        <v>1.9728000000000001</v>
      </c>
      <c r="W12" s="46">
        <v>1.18</v>
      </c>
      <c r="X12" s="10"/>
    </row>
    <row r="13" spans="1:24" ht="36.950000000000003" customHeight="1" thickBot="1" x14ac:dyDescent="0.5">
      <c r="A13" s="28">
        <v>6</v>
      </c>
      <c r="B13" s="29" t="s">
        <v>25</v>
      </c>
      <c r="C13" s="30">
        <v>974.5</v>
      </c>
      <c r="D13" s="30">
        <v>30</v>
      </c>
      <c r="E13" s="31">
        <v>0.28000000000000003</v>
      </c>
      <c r="F13" s="31">
        <v>0.45600000000000002</v>
      </c>
      <c r="G13" s="31">
        <v>0.13</v>
      </c>
      <c r="H13" s="31" t="s">
        <v>59</v>
      </c>
      <c r="I13" s="31">
        <v>0.25</v>
      </c>
      <c r="J13" s="31">
        <v>0.22</v>
      </c>
      <c r="K13" s="31" t="s">
        <v>59</v>
      </c>
      <c r="L13" s="31">
        <v>3.5000000000000003E-2</v>
      </c>
      <c r="M13" s="31">
        <v>6.9000000000000006E-2</v>
      </c>
      <c r="N13" s="31">
        <f t="shared" ref="N13:N33" si="4">SUM(E13:M13)</f>
        <v>1.44</v>
      </c>
      <c r="O13" s="32"/>
      <c r="P13" s="29">
        <v>3</v>
      </c>
      <c r="Q13" s="31">
        <v>4.2999999999999997E-2</v>
      </c>
      <c r="R13" s="31">
        <v>1.4830000000000001</v>
      </c>
      <c r="S13" s="31">
        <f t="shared" si="2"/>
        <v>0.29660000000000003</v>
      </c>
      <c r="T13" s="31">
        <f>R13+S13</f>
        <v>1.7796000000000001</v>
      </c>
      <c r="U13" s="29" t="s">
        <v>20</v>
      </c>
      <c r="V13" s="33">
        <f t="shared" si="1"/>
        <v>1.7796000000000001</v>
      </c>
      <c r="W13" s="46">
        <v>1.1000000000000001</v>
      </c>
      <c r="X13" s="10"/>
    </row>
    <row r="14" spans="1:24" ht="36.950000000000003" customHeight="1" thickBot="1" x14ac:dyDescent="0.5">
      <c r="A14" s="28">
        <v>7</v>
      </c>
      <c r="B14" s="29" t="s">
        <v>26</v>
      </c>
      <c r="C14" s="30">
        <v>957</v>
      </c>
      <c r="D14" s="30">
        <v>33</v>
      </c>
      <c r="E14" s="31">
        <v>0.28499999999999998</v>
      </c>
      <c r="F14" s="31">
        <v>0.52800000000000002</v>
      </c>
      <c r="G14" s="31">
        <v>0.13200000000000001</v>
      </c>
      <c r="H14" s="31" t="s">
        <v>59</v>
      </c>
      <c r="I14" s="31">
        <v>0.23</v>
      </c>
      <c r="J14" s="31">
        <v>0.224</v>
      </c>
      <c r="K14" s="31" t="s">
        <v>59</v>
      </c>
      <c r="L14" s="31">
        <v>3.5000000000000003E-2</v>
      </c>
      <c r="M14" s="31">
        <v>7.1999999999999995E-2</v>
      </c>
      <c r="N14" s="31">
        <v>1.506</v>
      </c>
      <c r="O14" s="32"/>
      <c r="P14" s="29">
        <v>3</v>
      </c>
      <c r="Q14" s="31">
        <v>4.4999999999999998E-2</v>
      </c>
      <c r="R14" s="31">
        <f t="shared" si="3"/>
        <v>1.5509999999999999</v>
      </c>
      <c r="S14" s="31">
        <f t="shared" si="2"/>
        <v>0.31020000000000003</v>
      </c>
      <c r="T14" s="31">
        <f t="shared" ref="T14:T58" si="5">R14+S14</f>
        <v>1.8612</v>
      </c>
      <c r="U14" s="29" t="s">
        <v>20</v>
      </c>
      <c r="V14" s="33">
        <f t="shared" si="1"/>
        <v>1.8612</v>
      </c>
      <c r="W14" s="46">
        <v>1.21</v>
      </c>
      <c r="X14" s="10"/>
    </row>
    <row r="15" spans="1:24" ht="36.950000000000003" customHeight="1" thickBot="1" x14ac:dyDescent="0.5">
      <c r="A15" s="28">
        <v>8</v>
      </c>
      <c r="B15" s="29" t="s">
        <v>27</v>
      </c>
      <c r="C15" s="30">
        <v>2771</v>
      </c>
      <c r="D15" s="30">
        <v>100</v>
      </c>
      <c r="E15" s="31">
        <v>0.55700000000000005</v>
      </c>
      <c r="F15" s="31">
        <v>0.55200000000000005</v>
      </c>
      <c r="G15" s="31">
        <v>9.5000000000000001E-2</v>
      </c>
      <c r="H15" s="31" t="s">
        <v>59</v>
      </c>
      <c r="I15" s="31">
        <v>0.22</v>
      </c>
      <c r="J15" s="31">
        <v>8.4000000000000005E-2</v>
      </c>
      <c r="K15" s="31">
        <v>3.5999999999999997E-2</v>
      </c>
      <c r="L15" s="31">
        <v>3.5000000000000003E-2</v>
      </c>
      <c r="M15" s="31">
        <v>7.9000000000000001E-2</v>
      </c>
      <c r="N15" s="31">
        <v>1.66</v>
      </c>
      <c r="O15" s="32"/>
      <c r="P15" s="29">
        <v>3</v>
      </c>
      <c r="Q15" s="31">
        <v>0.05</v>
      </c>
      <c r="R15" s="31">
        <v>1.71</v>
      </c>
      <c r="S15" s="31">
        <f t="shared" si="2"/>
        <v>0.34200000000000003</v>
      </c>
      <c r="T15" s="31">
        <f t="shared" si="5"/>
        <v>2.052</v>
      </c>
      <c r="U15" s="29" t="s">
        <v>20</v>
      </c>
      <c r="V15" s="33">
        <f t="shared" si="1"/>
        <v>2.052</v>
      </c>
      <c r="W15" s="46">
        <v>1.19</v>
      </c>
      <c r="X15" s="10"/>
    </row>
    <row r="16" spans="1:24" ht="36.950000000000003" customHeight="1" thickBot="1" x14ac:dyDescent="0.5">
      <c r="A16" s="28">
        <v>9</v>
      </c>
      <c r="B16" s="29" t="s">
        <v>28</v>
      </c>
      <c r="C16" s="30">
        <v>369.3</v>
      </c>
      <c r="D16" s="30">
        <v>13</v>
      </c>
      <c r="E16" s="31">
        <v>0.17199999999999999</v>
      </c>
      <c r="F16" s="31">
        <v>0.53900000000000003</v>
      </c>
      <c r="G16" s="31">
        <v>0.114</v>
      </c>
      <c r="H16" s="31" t="s">
        <v>59</v>
      </c>
      <c r="I16" s="31">
        <v>0.13800000000000001</v>
      </c>
      <c r="J16" s="31">
        <v>0.19400000000000001</v>
      </c>
      <c r="K16" s="31" t="s">
        <v>59</v>
      </c>
      <c r="L16" s="31">
        <v>3.5000000000000003E-2</v>
      </c>
      <c r="M16" s="31">
        <v>0.06</v>
      </c>
      <c r="N16" s="31">
        <v>1.252</v>
      </c>
      <c r="O16" s="32"/>
      <c r="P16" s="29">
        <v>3</v>
      </c>
      <c r="Q16" s="31">
        <v>3.7999999999999999E-2</v>
      </c>
      <c r="R16" s="31">
        <v>1.2889999999999999</v>
      </c>
      <c r="S16" s="31">
        <f t="shared" si="2"/>
        <v>0.25779999999999997</v>
      </c>
      <c r="T16" s="31">
        <f t="shared" si="5"/>
        <v>1.5468</v>
      </c>
      <c r="U16" s="29" t="s">
        <v>20</v>
      </c>
      <c r="V16" s="33">
        <f t="shared" si="1"/>
        <v>1.5468</v>
      </c>
      <c r="W16" s="46">
        <v>1.08</v>
      </c>
      <c r="X16" s="10"/>
    </row>
    <row r="17" spans="1:24" ht="36.950000000000003" customHeight="1" thickBot="1" x14ac:dyDescent="0.5">
      <c r="A17" s="28">
        <v>10</v>
      </c>
      <c r="B17" s="29" t="s">
        <v>66</v>
      </c>
      <c r="C17" s="30">
        <v>2649.2</v>
      </c>
      <c r="D17" s="30">
        <v>84</v>
      </c>
      <c r="E17" s="31">
        <v>0.68600000000000005</v>
      </c>
      <c r="F17" s="31">
        <v>0.48499999999999999</v>
      </c>
      <c r="G17" s="31">
        <v>0.1</v>
      </c>
      <c r="H17" s="31" t="s">
        <v>59</v>
      </c>
      <c r="I17" s="31">
        <v>0.219</v>
      </c>
      <c r="J17" s="31">
        <v>8.7999999999999995E-2</v>
      </c>
      <c r="K17" s="31">
        <v>1.9E-2</v>
      </c>
      <c r="L17" s="31">
        <v>3.5000000000000003E-2</v>
      </c>
      <c r="M17" s="31">
        <v>8.2000000000000003E-2</v>
      </c>
      <c r="N17" s="31">
        <f t="shared" si="4"/>
        <v>1.7140000000000002</v>
      </c>
      <c r="O17" s="32"/>
      <c r="P17" s="29">
        <v>3</v>
      </c>
      <c r="Q17" s="31">
        <v>5.0999999999999997E-2</v>
      </c>
      <c r="R17" s="31">
        <v>1.7649999999999999</v>
      </c>
      <c r="S17" s="31">
        <f t="shared" si="2"/>
        <v>0.35299999999999998</v>
      </c>
      <c r="T17" s="31">
        <f t="shared" si="5"/>
        <v>2.1179999999999999</v>
      </c>
      <c r="U17" s="29" t="s">
        <v>20</v>
      </c>
      <c r="V17" s="33">
        <f t="shared" si="1"/>
        <v>2.1179999999999999</v>
      </c>
      <c r="W17" s="46">
        <v>1.22</v>
      </c>
      <c r="X17" s="10"/>
    </row>
    <row r="18" spans="1:24" ht="36.950000000000003" customHeight="1" thickBot="1" x14ac:dyDescent="0.5">
      <c r="A18" s="28">
        <v>11</v>
      </c>
      <c r="B18" s="29" t="s">
        <v>67</v>
      </c>
      <c r="C18" s="30">
        <v>2602</v>
      </c>
      <c r="D18" s="30">
        <v>93</v>
      </c>
      <c r="E18" s="31">
        <v>0.66300000000000003</v>
      </c>
      <c r="F18" s="31">
        <v>0.54700000000000004</v>
      </c>
      <c r="G18" s="31">
        <v>0.10100000000000001</v>
      </c>
      <c r="H18" s="31" t="s">
        <v>59</v>
      </c>
      <c r="I18" s="31">
        <v>0.20200000000000001</v>
      </c>
      <c r="J18" s="31">
        <v>0.09</v>
      </c>
      <c r="K18" s="31">
        <v>1.9E-2</v>
      </c>
      <c r="L18" s="31">
        <v>3.5000000000000003E-2</v>
      </c>
      <c r="M18" s="31">
        <v>8.3000000000000004E-2</v>
      </c>
      <c r="N18" s="31">
        <f t="shared" si="4"/>
        <v>1.7399999999999998</v>
      </c>
      <c r="O18" s="32"/>
      <c r="P18" s="29">
        <v>3</v>
      </c>
      <c r="Q18" s="31">
        <v>5.1999999999999998E-2</v>
      </c>
      <c r="R18" s="31">
        <v>1.7929999999999999</v>
      </c>
      <c r="S18" s="31">
        <v>0.35899999999999999</v>
      </c>
      <c r="T18" s="31">
        <f t="shared" si="5"/>
        <v>2.1520000000000001</v>
      </c>
      <c r="U18" s="29" t="s">
        <v>20</v>
      </c>
      <c r="V18" s="33">
        <f t="shared" si="1"/>
        <v>2.1520000000000001</v>
      </c>
      <c r="W18" s="46">
        <v>1.25</v>
      </c>
      <c r="X18" s="10"/>
    </row>
    <row r="19" spans="1:24" ht="36.950000000000003" customHeight="1" thickBot="1" x14ac:dyDescent="0.5">
      <c r="A19" s="28">
        <v>12</v>
      </c>
      <c r="B19" s="29" t="s">
        <v>68</v>
      </c>
      <c r="C19" s="30">
        <v>369.2</v>
      </c>
      <c r="D19" s="30">
        <v>13</v>
      </c>
      <c r="E19" s="31" t="s">
        <v>59</v>
      </c>
      <c r="F19" s="31">
        <v>0.53900000000000003</v>
      </c>
      <c r="G19" s="31">
        <v>0.114</v>
      </c>
      <c r="H19" s="31" t="s">
        <v>59</v>
      </c>
      <c r="I19" s="31">
        <v>7.4999999999999997E-2</v>
      </c>
      <c r="J19" s="31">
        <v>0.10100000000000001</v>
      </c>
      <c r="K19" s="31" t="s">
        <v>59</v>
      </c>
      <c r="L19" s="31">
        <v>3.5000000000000003E-2</v>
      </c>
      <c r="M19" s="31">
        <v>4.2999999999999997E-2</v>
      </c>
      <c r="N19" s="31">
        <f t="shared" si="4"/>
        <v>0.90700000000000003</v>
      </c>
      <c r="O19" s="32"/>
      <c r="P19" s="29">
        <v>3</v>
      </c>
      <c r="Q19" s="31">
        <v>2.7E-2</v>
      </c>
      <c r="R19" s="31">
        <f t="shared" si="3"/>
        <v>0.93400000000000005</v>
      </c>
      <c r="S19" s="31">
        <v>0.187</v>
      </c>
      <c r="T19" s="31">
        <f t="shared" si="5"/>
        <v>1.121</v>
      </c>
      <c r="U19" s="29" t="s">
        <v>20</v>
      </c>
      <c r="V19" s="33">
        <f t="shared" si="1"/>
        <v>1.121</v>
      </c>
      <c r="W19" s="46">
        <v>0.6</v>
      </c>
      <c r="X19" s="10"/>
    </row>
    <row r="20" spans="1:24" ht="36.950000000000003" customHeight="1" thickBot="1" x14ac:dyDescent="0.5">
      <c r="A20" s="28">
        <v>13</v>
      </c>
      <c r="B20" s="29" t="s">
        <v>69</v>
      </c>
      <c r="C20" s="30">
        <v>370.7</v>
      </c>
      <c r="D20" s="30">
        <v>20</v>
      </c>
      <c r="E20" s="31" t="s">
        <v>59</v>
      </c>
      <c r="F20" s="31">
        <v>0.82599999999999996</v>
      </c>
      <c r="G20" s="31">
        <v>0.114</v>
      </c>
      <c r="H20" s="31" t="s">
        <v>59</v>
      </c>
      <c r="I20" s="31">
        <v>0.20200000000000001</v>
      </c>
      <c r="J20" s="31">
        <v>0.10100000000000001</v>
      </c>
      <c r="K20" s="31" t="s">
        <v>59</v>
      </c>
      <c r="L20" s="31">
        <v>3.5000000000000003E-2</v>
      </c>
      <c r="M20" s="31">
        <v>6.4000000000000001E-2</v>
      </c>
      <c r="N20" s="31">
        <f t="shared" si="4"/>
        <v>1.3419999999999999</v>
      </c>
      <c r="O20" s="32"/>
      <c r="P20" s="29">
        <v>3</v>
      </c>
      <c r="Q20" s="31">
        <v>0.04</v>
      </c>
      <c r="R20" s="31">
        <v>1.381</v>
      </c>
      <c r="S20" s="31">
        <f t="shared" si="2"/>
        <v>0.2762</v>
      </c>
      <c r="T20" s="31">
        <f t="shared" si="5"/>
        <v>1.6572</v>
      </c>
      <c r="U20" s="29" t="s">
        <v>20</v>
      </c>
      <c r="V20" s="33">
        <f t="shared" si="1"/>
        <v>1.6572</v>
      </c>
      <c r="W20" s="46">
        <v>0.97</v>
      </c>
      <c r="X20" s="10"/>
    </row>
    <row r="21" spans="1:24" ht="36.950000000000003" customHeight="1" thickBot="1" x14ac:dyDescent="0.5">
      <c r="A21" s="28">
        <v>14</v>
      </c>
      <c r="B21" s="29" t="s">
        <v>70</v>
      </c>
      <c r="C21" s="30">
        <v>737.2</v>
      </c>
      <c r="D21" s="30">
        <v>28</v>
      </c>
      <c r="E21" s="31" t="s">
        <v>59</v>
      </c>
      <c r="F21" s="31">
        <v>0.58099999999999996</v>
      </c>
      <c r="G21" s="31">
        <v>0.115</v>
      </c>
      <c r="H21" s="31" t="s">
        <v>59</v>
      </c>
      <c r="I21" s="31">
        <v>8.5999999999999993E-2</v>
      </c>
      <c r="J21" s="31">
        <v>0.10100000000000001</v>
      </c>
      <c r="K21" s="31" t="s">
        <v>59</v>
      </c>
      <c r="L21" s="31">
        <v>3.5000000000000003E-2</v>
      </c>
      <c r="M21" s="31">
        <v>4.5999999999999999E-2</v>
      </c>
      <c r="N21" s="31">
        <v>0.96399999999999997</v>
      </c>
      <c r="O21" s="32"/>
      <c r="P21" s="29">
        <v>3</v>
      </c>
      <c r="Q21" s="31">
        <v>2.9000000000000001E-2</v>
      </c>
      <c r="R21" s="31">
        <v>0.99299999999999999</v>
      </c>
      <c r="S21" s="31">
        <f t="shared" si="2"/>
        <v>0.1986</v>
      </c>
      <c r="T21" s="31">
        <f t="shared" si="5"/>
        <v>1.1916</v>
      </c>
      <c r="U21" s="29" t="s">
        <v>20</v>
      </c>
      <c r="V21" s="33">
        <f t="shared" si="1"/>
        <v>1.1916</v>
      </c>
      <c r="W21" s="46">
        <v>0.67</v>
      </c>
      <c r="X21" s="10"/>
    </row>
    <row r="22" spans="1:24" ht="36.950000000000003" customHeight="1" thickBot="1" x14ac:dyDescent="0.5">
      <c r="A22" s="28">
        <v>15</v>
      </c>
      <c r="B22" s="29" t="s">
        <v>71</v>
      </c>
      <c r="C22" s="30">
        <v>2033.8</v>
      </c>
      <c r="D22" s="30">
        <v>64</v>
      </c>
      <c r="E22" s="31">
        <v>0.56200000000000006</v>
      </c>
      <c r="F22" s="31">
        <v>0.48199999999999998</v>
      </c>
      <c r="G22" s="31">
        <v>0.104</v>
      </c>
      <c r="H22" s="31" t="s">
        <v>59</v>
      </c>
      <c r="I22" s="31">
        <v>0.28399999999999997</v>
      </c>
      <c r="J22" s="31">
        <v>9.1999999999999998E-2</v>
      </c>
      <c r="K22" s="31" t="s">
        <v>59</v>
      </c>
      <c r="L22" s="31">
        <v>3.5000000000000003E-2</v>
      </c>
      <c r="M22" s="31">
        <v>7.8E-2</v>
      </c>
      <c r="N22" s="31">
        <f t="shared" si="4"/>
        <v>1.6370000000000002</v>
      </c>
      <c r="O22" s="32"/>
      <c r="P22" s="29">
        <v>3</v>
      </c>
      <c r="Q22" s="31">
        <v>4.9000000000000002E-2</v>
      </c>
      <c r="R22" s="31">
        <v>1.6850000000000001</v>
      </c>
      <c r="S22" s="31">
        <f t="shared" si="2"/>
        <v>0.33700000000000002</v>
      </c>
      <c r="T22" s="31">
        <f t="shared" si="5"/>
        <v>2.0220000000000002</v>
      </c>
      <c r="U22" s="29" t="s">
        <v>20</v>
      </c>
      <c r="V22" s="33">
        <f t="shared" si="1"/>
        <v>2.0220000000000002</v>
      </c>
      <c r="W22" s="46">
        <v>1.18</v>
      </c>
      <c r="X22" s="10"/>
    </row>
    <row r="23" spans="1:24" ht="36.950000000000003" customHeight="1" thickBot="1" x14ac:dyDescent="0.5">
      <c r="A23" s="28">
        <v>16</v>
      </c>
      <c r="B23" s="29" t="s">
        <v>78</v>
      </c>
      <c r="C23" s="30">
        <v>1463</v>
      </c>
      <c r="D23" s="30">
        <v>47</v>
      </c>
      <c r="E23" s="31">
        <v>0.59</v>
      </c>
      <c r="F23" s="31">
        <v>0.49199999999999999</v>
      </c>
      <c r="G23" s="31">
        <v>0.13700000000000001</v>
      </c>
      <c r="H23" s="31" t="s">
        <v>59</v>
      </c>
      <c r="I23" s="31">
        <v>0.26</v>
      </c>
      <c r="J23" s="31">
        <v>0.121</v>
      </c>
      <c r="K23" s="31">
        <v>1.7000000000000001E-2</v>
      </c>
      <c r="L23" s="31">
        <v>3.5000000000000003E-2</v>
      </c>
      <c r="M23" s="31">
        <v>8.3000000000000004E-2</v>
      </c>
      <c r="N23" s="31">
        <f t="shared" si="4"/>
        <v>1.7349999999999997</v>
      </c>
      <c r="O23" s="32"/>
      <c r="P23" s="29">
        <v>3</v>
      </c>
      <c r="Q23" s="31">
        <f>N23*3%</f>
        <v>5.2049999999999985E-2</v>
      </c>
      <c r="R23" s="31">
        <f>N23+Q23</f>
        <v>1.7870499999999996</v>
      </c>
      <c r="S23" s="31">
        <f t="shared" si="2"/>
        <v>0.35740999999999995</v>
      </c>
      <c r="T23" s="31">
        <f t="shared" si="5"/>
        <v>2.1444599999999996</v>
      </c>
      <c r="U23" s="29" t="s">
        <v>20</v>
      </c>
      <c r="V23" s="33">
        <f t="shared" si="1"/>
        <v>2.1444599999999996</v>
      </c>
      <c r="W23" s="46">
        <v>1.38</v>
      </c>
      <c r="X23" s="10"/>
    </row>
    <row r="24" spans="1:24" ht="36.950000000000003" customHeight="1" thickBot="1" x14ac:dyDescent="0.5">
      <c r="A24" s="28">
        <v>17</v>
      </c>
      <c r="B24" s="29" t="s">
        <v>62</v>
      </c>
      <c r="C24" s="30">
        <v>626.70000000000005</v>
      </c>
      <c r="D24" s="30">
        <v>23</v>
      </c>
      <c r="E24" s="31" t="s">
        <v>59</v>
      </c>
      <c r="F24" s="31">
        <v>0.56200000000000006</v>
      </c>
      <c r="G24" s="31">
        <v>0.10100000000000001</v>
      </c>
      <c r="H24" s="31" t="s">
        <v>59</v>
      </c>
      <c r="I24" s="31">
        <v>0.16200000000000001</v>
      </c>
      <c r="J24" s="31">
        <v>8.8999999999999996E-2</v>
      </c>
      <c r="K24" s="31" t="s">
        <v>59</v>
      </c>
      <c r="L24" s="31">
        <v>3.5000000000000003E-2</v>
      </c>
      <c r="M24" s="31">
        <v>4.7E-2</v>
      </c>
      <c r="N24" s="31">
        <v>0.997</v>
      </c>
      <c r="O24" s="32"/>
      <c r="P24" s="29">
        <v>3</v>
      </c>
      <c r="Q24" s="31">
        <v>0.03</v>
      </c>
      <c r="R24" s="31">
        <f t="shared" si="3"/>
        <v>1.0269999999999999</v>
      </c>
      <c r="S24" s="31">
        <f t="shared" si="2"/>
        <v>0.2054</v>
      </c>
      <c r="T24" s="31">
        <f t="shared" si="5"/>
        <v>1.2323999999999999</v>
      </c>
      <c r="U24" s="29" t="s">
        <v>20</v>
      </c>
      <c r="V24" s="33">
        <f t="shared" si="1"/>
        <v>1.2323999999999999</v>
      </c>
      <c r="W24" s="46">
        <v>0.75</v>
      </c>
      <c r="X24" s="10"/>
    </row>
    <row r="25" spans="1:24" ht="36.950000000000003" customHeight="1" thickBot="1" x14ac:dyDescent="0.5">
      <c r="A25" s="28">
        <v>18</v>
      </c>
      <c r="B25" s="29" t="s">
        <v>72</v>
      </c>
      <c r="C25" s="30">
        <v>626.70000000000005</v>
      </c>
      <c r="D25" s="30">
        <v>23</v>
      </c>
      <c r="E25" s="31" t="s">
        <v>59</v>
      </c>
      <c r="F25" s="31">
        <v>0.56200000000000006</v>
      </c>
      <c r="G25" s="31">
        <v>0.10100000000000001</v>
      </c>
      <c r="H25" s="31" t="s">
        <v>59</v>
      </c>
      <c r="I25" s="31">
        <v>0.28699999999999998</v>
      </c>
      <c r="J25" s="31">
        <v>8.8999999999999996E-2</v>
      </c>
      <c r="K25" s="31" t="s">
        <v>59</v>
      </c>
      <c r="L25" s="31">
        <v>3.5000000000000003E-2</v>
      </c>
      <c r="M25" s="31">
        <v>5.3999999999999999E-2</v>
      </c>
      <c r="N25" s="31">
        <f t="shared" si="4"/>
        <v>1.1279999999999999</v>
      </c>
      <c r="O25" s="32"/>
      <c r="P25" s="29">
        <v>3</v>
      </c>
      <c r="Q25" s="31">
        <v>3.4000000000000002E-2</v>
      </c>
      <c r="R25" s="31">
        <v>1.1619999999999999</v>
      </c>
      <c r="S25" s="31">
        <f t="shared" si="2"/>
        <v>0.2324</v>
      </c>
      <c r="T25" s="31">
        <f t="shared" si="5"/>
        <v>1.3943999999999999</v>
      </c>
      <c r="U25" s="29" t="s">
        <v>20</v>
      </c>
      <c r="V25" s="33">
        <f t="shared" si="1"/>
        <v>1.3943999999999999</v>
      </c>
      <c r="W25" s="46">
        <v>0.72</v>
      </c>
      <c r="X25" s="10"/>
    </row>
    <row r="26" spans="1:24" ht="36.950000000000003" customHeight="1" thickBot="1" x14ac:dyDescent="0.5">
      <c r="A26" s="28">
        <v>19</v>
      </c>
      <c r="B26" s="29" t="s">
        <v>73</v>
      </c>
      <c r="C26" s="30">
        <v>1286.9000000000001</v>
      </c>
      <c r="D26" s="30">
        <v>52</v>
      </c>
      <c r="E26" s="31">
        <v>0.56499999999999995</v>
      </c>
      <c r="F26" s="31">
        <v>0.61899999999999999</v>
      </c>
      <c r="G26" s="31">
        <v>0.10299999999999999</v>
      </c>
      <c r="H26" s="31" t="s">
        <v>59</v>
      </c>
      <c r="I26" s="31">
        <v>0.311</v>
      </c>
      <c r="J26" s="31">
        <v>9.0999999999999998E-2</v>
      </c>
      <c r="K26" s="31" t="s">
        <v>59</v>
      </c>
      <c r="L26" s="31">
        <v>3.5000000000000003E-2</v>
      </c>
      <c r="M26" s="31">
        <v>8.5999999999999993E-2</v>
      </c>
      <c r="N26" s="31">
        <v>1.8089999999999999</v>
      </c>
      <c r="O26" s="32"/>
      <c r="P26" s="29">
        <v>3</v>
      </c>
      <c r="Q26" s="31">
        <v>5.3999999999999999E-2</v>
      </c>
      <c r="R26" s="31">
        <v>1.863</v>
      </c>
      <c r="S26" s="31">
        <f t="shared" si="2"/>
        <v>0.37260000000000004</v>
      </c>
      <c r="T26" s="31">
        <f t="shared" si="5"/>
        <v>2.2355999999999998</v>
      </c>
      <c r="U26" s="28" t="s">
        <v>20</v>
      </c>
      <c r="V26" s="33">
        <f t="shared" si="1"/>
        <v>2.2355999999999998</v>
      </c>
      <c r="W26" s="46">
        <v>1.42</v>
      </c>
      <c r="X26" s="10"/>
    </row>
    <row r="27" spans="1:24" ht="36.950000000000003" customHeight="1" thickBot="1" x14ac:dyDescent="0.5">
      <c r="A27" s="28">
        <v>20</v>
      </c>
      <c r="B27" s="29" t="s">
        <v>29</v>
      </c>
      <c r="C27" s="30">
        <v>1291.5999999999999</v>
      </c>
      <c r="D27" s="30">
        <v>51</v>
      </c>
      <c r="E27" s="31">
        <v>0.60299999999999998</v>
      </c>
      <c r="F27" s="31">
        <v>0.60399999999999998</v>
      </c>
      <c r="G27" s="31">
        <v>8.2000000000000003E-2</v>
      </c>
      <c r="H27" s="31" t="s">
        <v>59</v>
      </c>
      <c r="I27" s="31">
        <v>0.29899999999999999</v>
      </c>
      <c r="J27" s="31">
        <v>7.1999999999999995E-2</v>
      </c>
      <c r="K27" s="31">
        <v>3.9E-2</v>
      </c>
      <c r="L27" s="31">
        <v>3.5000000000000003E-2</v>
      </c>
      <c r="M27" s="31">
        <v>8.6999999999999994E-2</v>
      </c>
      <c r="N27" s="31">
        <v>1.82</v>
      </c>
      <c r="O27" s="32"/>
      <c r="P27" s="29">
        <v>3</v>
      </c>
      <c r="Q27" s="31">
        <v>5.5E-2</v>
      </c>
      <c r="R27" s="31">
        <f t="shared" ref="R27:R57" si="6">N27+Q27</f>
        <v>1.875</v>
      </c>
      <c r="S27" s="31">
        <f t="shared" si="2"/>
        <v>0.375</v>
      </c>
      <c r="T27" s="31">
        <f t="shared" si="5"/>
        <v>2.25</v>
      </c>
      <c r="U27" s="28" t="s">
        <v>20</v>
      </c>
      <c r="V27" s="33">
        <f t="shared" si="1"/>
        <v>2.25</v>
      </c>
      <c r="W27" s="46">
        <v>1.32</v>
      </c>
      <c r="X27" s="10"/>
    </row>
    <row r="28" spans="1:24" ht="36.950000000000003" customHeight="1" thickBot="1" x14ac:dyDescent="0.5">
      <c r="A28" s="28">
        <v>21</v>
      </c>
      <c r="B28" s="29" t="s">
        <v>30</v>
      </c>
      <c r="C28" s="30">
        <v>1290.3</v>
      </c>
      <c r="D28" s="30">
        <v>52</v>
      </c>
      <c r="E28" s="31">
        <v>0.60299999999999998</v>
      </c>
      <c r="F28" s="31">
        <v>0.61699999999999999</v>
      </c>
      <c r="G28" s="31">
        <v>0.10199999999999999</v>
      </c>
      <c r="H28" s="31" t="s">
        <v>59</v>
      </c>
      <c r="I28" s="31">
        <v>0.184</v>
      </c>
      <c r="J28" s="31">
        <v>0.09</v>
      </c>
      <c r="K28" s="31">
        <v>3.9E-2</v>
      </c>
      <c r="L28" s="31">
        <v>3.5000000000000003E-2</v>
      </c>
      <c r="M28" s="31">
        <v>8.4000000000000005E-2</v>
      </c>
      <c r="N28" s="31">
        <v>1.754</v>
      </c>
      <c r="O28" s="32"/>
      <c r="P28" s="29">
        <v>3</v>
      </c>
      <c r="Q28" s="31">
        <v>5.2999999999999999E-2</v>
      </c>
      <c r="R28" s="31">
        <f t="shared" si="6"/>
        <v>1.8069999999999999</v>
      </c>
      <c r="S28" s="31">
        <f t="shared" si="2"/>
        <v>0.3614</v>
      </c>
      <c r="T28" s="31">
        <f t="shared" si="5"/>
        <v>2.1684000000000001</v>
      </c>
      <c r="U28" s="29" t="s">
        <v>20</v>
      </c>
      <c r="V28" s="33">
        <f t="shared" si="1"/>
        <v>2.1684000000000001</v>
      </c>
      <c r="W28" s="46">
        <v>1.28</v>
      </c>
      <c r="X28" s="10"/>
    </row>
    <row r="29" spans="1:24" ht="36.950000000000003" customHeight="1" thickBot="1" x14ac:dyDescent="0.5">
      <c r="A29" s="34">
        <v>22</v>
      </c>
      <c r="B29" s="35" t="s">
        <v>31</v>
      </c>
      <c r="C29" s="30">
        <v>1661.1</v>
      </c>
      <c r="D29" s="30">
        <v>77</v>
      </c>
      <c r="E29" s="36">
        <v>0.65600000000000003</v>
      </c>
      <c r="F29" s="36">
        <v>0.71</v>
      </c>
      <c r="G29" s="36">
        <v>9.5000000000000001E-2</v>
      </c>
      <c r="H29" s="36" t="s">
        <v>59</v>
      </c>
      <c r="I29" s="36">
        <v>0.42299999999999999</v>
      </c>
      <c r="J29" s="36">
        <v>8.4000000000000005E-2</v>
      </c>
      <c r="K29" s="36">
        <v>0.03</v>
      </c>
      <c r="L29" s="36">
        <v>3.5000000000000003E-2</v>
      </c>
      <c r="M29" s="36">
        <v>0.10199999999999999</v>
      </c>
      <c r="N29" s="36">
        <f>SUM(E29:M29)</f>
        <v>2.1350000000000002</v>
      </c>
      <c r="O29" s="32"/>
      <c r="P29" s="35">
        <v>3</v>
      </c>
      <c r="Q29" s="36">
        <v>6.4000000000000001E-2</v>
      </c>
      <c r="R29" s="36">
        <f>N29+Q29</f>
        <v>2.1990000000000003</v>
      </c>
      <c r="S29" s="36">
        <v>0.44</v>
      </c>
      <c r="T29" s="31">
        <f t="shared" si="5"/>
        <v>2.6390000000000002</v>
      </c>
      <c r="U29" s="35" t="s">
        <v>20</v>
      </c>
      <c r="V29" s="37">
        <f t="shared" si="1"/>
        <v>2.6390000000000002</v>
      </c>
      <c r="W29" s="46">
        <v>1.49</v>
      </c>
      <c r="X29" s="10"/>
    </row>
    <row r="30" spans="1:24" ht="36.950000000000003" customHeight="1" thickBot="1" x14ac:dyDescent="0.5">
      <c r="A30" s="28">
        <v>23</v>
      </c>
      <c r="B30" s="29" t="s">
        <v>75</v>
      </c>
      <c r="C30" s="30">
        <v>1609</v>
      </c>
      <c r="D30" s="30">
        <v>51</v>
      </c>
      <c r="E30" s="31">
        <v>0.498</v>
      </c>
      <c r="F30" s="31">
        <v>0.48499999999999999</v>
      </c>
      <c r="G30" s="31">
        <v>0.105</v>
      </c>
      <c r="H30" s="31" t="s">
        <v>59</v>
      </c>
      <c r="I30" s="31">
        <v>0.17199999999999999</v>
      </c>
      <c r="J30" s="31">
        <v>0.17799999999999999</v>
      </c>
      <c r="K30" s="31" t="s">
        <v>59</v>
      </c>
      <c r="L30" s="31">
        <v>3.5000000000000003E-2</v>
      </c>
      <c r="M30" s="31">
        <v>7.3999999999999996E-2</v>
      </c>
      <c r="N30" s="31">
        <v>1.546</v>
      </c>
      <c r="O30" s="32"/>
      <c r="P30" s="29">
        <v>3</v>
      </c>
      <c r="Q30" s="31">
        <v>4.5999999999999999E-2</v>
      </c>
      <c r="R30" s="31">
        <v>1.593</v>
      </c>
      <c r="S30" s="31">
        <v>0.31900000000000001</v>
      </c>
      <c r="T30" s="31">
        <f t="shared" si="5"/>
        <v>1.9119999999999999</v>
      </c>
      <c r="U30" s="29" t="s">
        <v>20</v>
      </c>
      <c r="V30" s="37">
        <f t="shared" si="1"/>
        <v>1.9119999999999999</v>
      </c>
      <c r="W30" s="46">
        <v>1.7</v>
      </c>
      <c r="X30" s="10"/>
    </row>
    <row r="31" spans="1:24" ht="36.950000000000003" customHeight="1" thickBot="1" x14ac:dyDescent="0.5">
      <c r="A31" s="28">
        <v>24</v>
      </c>
      <c r="B31" s="29" t="s">
        <v>76</v>
      </c>
      <c r="C31" s="30">
        <v>1609</v>
      </c>
      <c r="D31" s="30">
        <v>63</v>
      </c>
      <c r="E31" s="31">
        <v>0.498</v>
      </c>
      <c r="F31" s="31">
        <v>0.59899999999999998</v>
      </c>
      <c r="G31" s="31">
        <v>0.105</v>
      </c>
      <c r="H31" s="31" t="s">
        <v>59</v>
      </c>
      <c r="I31" s="31">
        <v>0.28999999999999998</v>
      </c>
      <c r="J31" s="31">
        <v>0.17799999999999999</v>
      </c>
      <c r="K31" s="31" t="s">
        <v>59</v>
      </c>
      <c r="L31" s="31">
        <v>3.5000000000000003E-2</v>
      </c>
      <c r="M31" s="31">
        <v>8.5000000000000006E-2</v>
      </c>
      <c r="N31" s="31">
        <f t="shared" si="4"/>
        <v>1.7899999999999998</v>
      </c>
      <c r="O31" s="32"/>
      <c r="P31" s="29">
        <v>3</v>
      </c>
      <c r="Q31" s="31">
        <v>5.3999999999999999E-2</v>
      </c>
      <c r="R31" s="31">
        <v>1.8440000000000001</v>
      </c>
      <c r="S31" s="31">
        <f t="shared" si="2"/>
        <v>0.36880000000000002</v>
      </c>
      <c r="T31" s="31">
        <f t="shared" si="5"/>
        <v>2.2128000000000001</v>
      </c>
      <c r="U31" s="29" t="s">
        <v>20</v>
      </c>
      <c r="V31" s="33">
        <f t="shared" si="1"/>
        <v>2.2128000000000001</v>
      </c>
      <c r="W31" s="46">
        <v>1.27</v>
      </c>
      <c r="X31" s="10"/>
    </row>
    <row r="32" spans="1:24" ht="36.950000000000003" customHeight="1" thickBot="1" x14ac:dyDescent="0.5">
      <c r="A32" s="28">
        <v>25</v>
      </c>
      <c r="B32" s="29" t="s">
        <v>77</v>
      </c>
      <c r="C32" s="30">
        <v>1614.9</v>
      </c>
      <c r="D32" s="30">
        <v>56</v>
      </c>
      <c r="E32" s="31">
        <v>0.496</v>
      </c>
      <c r="F32" s="31">
        <v>0.53100000000000003</v>
      </c>
      <c r="G32" s="31">
        <v>0.105</v>
      </c>
      <c r="H32" s="31" t="s">
        <v>59</v>
      </c>
      <c r="I32" s="31">
        <v>0.214</v>
      </c>
      <c r="J32" s="31">
        <v>0.17699999999999999</v>
      </c>
      <c r="K32" s="31" t="s">
        <v>59</v>
      </c>
      <c r="L32" s="31">
        <v>3.5000000000000003E-2</v>
      </c>
      <c r="M32" s="31">
        <v>7.8E-2</v>
      </c>
      <c r="N32" s="31">
        <v>1.6359999999999999</v>
      </c>
      <c r="O32" s="32"/>
      <c r="P32" s="29">
        <v>3</v>
      </c>
      <c r="Q32" s="31">
        <v>4.9000000000000002E-2</v>
      </c>
      <c r="R32" s="31">
        <f t="shared" si="6"/>
        <v>1.6849999999999998</v>
      </c>
      <c r="S32" s="31">
        <f t="shared" si="2"/>
        <v>0.33699999999999997</v>
      </c>
      <c r="T32" s="31">
        <f t="shared" si="5"/>
        <v>2.0219999999999998</v>
      </c>
      <c r="U32" s="29" t="s">
        <v>20</v>
      </c>
      <c r="V32" s="33">
        <f t="shared" si="1"/>
        <v>2.0219999999999998</v>
      </c>
      <c r="W32" s="46">
        <v>1.25</v>
      </c>
      <c r="X32" s="10"/>
    </row>
    <row r="33" spans="1:24" ht="36.950000000000003" customHeight="1" thickBot="1" x14ac:dyDescent="0.5">
      <c r="A33" s="28">
        <v>26</v>
      </c>
      <c r="B33" s="29" t="s">
        <v>32</v>
      </c>
      <c r="C33" s="30">
        <v>1659.9</v>
      </c>
      <c r="D33" s="30">
        <v>86</v>
      </c>
      <c r="E33" s="31">
        <v>0.48199999999999998</v>
      </c>
      <c r="F33" s="31">
        <v>0.79300000000000004</v>
      </c>
      <c r="G33" s="31">
        <v>9.5000000000000001E-2</v>
      </c>
      <c r="H33" s="31" t="s">
        <v>59</v>
      </c>
      <c r="I33" s="31">
        <v>0.246</v>
      </c>
      <c r="J33" s="31">
        <v>8.4000000000000005E-2</v>
      </c>
      <c r="K33" s="31" t="s">
        <v>59</v>
      </c>
      <c r="L33" s="31">
        <v>3.5000000000000003E-2</v>
      </c>
      <c r="M33" s="31">
        <v>8.6999999999999994E-2</v>
      </c>
      <c r="N33" s="31">
        <f t="shared" si="4"/>
        <v>1.8219999999999998</v>
      </c>
      <c r="O33" s="32"/>
      <c r="P33" s="29">
        <v>3</v>
      </c>
      <c r="Q33" s="31">
        <v>5.5E-2</v>
      </c>
      <c r="R33" s="31">
        <f t="shared" si="6"/>
        <v>1.8769999999999998</v>
      </c>
      <c r="S33" s="31">
        <f t="shared" si="2"/>
        <v>0.37539999999999996</v>
      </c>
      <c r="T33" s="31">
        <f t="shared" si="5"/>
        <v>2.2523999999999997</v>
      </c>
      <c r="U33" s="29" t="s">
        <v>20</v>
      </c>
      <c r="V33" s="33">
        <f t="shared" si="1"/>
        <v>2.2523999999999997</v>
      </c>
      <c r="W33" s="46">
        <v>1.29</v>
      </c>
      <c r="X33" s="10"/>
    </row>
    <row r="34" spans="1:24" ht="36.950000000000003" customHeight="1" thickBot="1" x14ac:dyDescent="0.5">
      <c r="A34" s="28">
        <v>27</v>
      </c>
      <c r="B34" s="29" t="s">
        <v>33</v>
      </c>
      <c r="C34" s="30">
        <v>745.3</v>
      </c>
      <c r="D34" s="30">
        <v>26</v>
      </c>
      <c r="E34" s="31" t="s">
        <v>59</v>
      </c>
      <c r="F34" s="31">
        <v>0.53400000000000003</v>
      </c>
      <c r="G34" s="31">
        <v>8.5000000000000006E-2</v>
      </c>
      <c r="H34" s="31" t="s">
        <v>59</v>
      </c>
      <c r="I34" s="31">
        <v>0.16500000000000001</v>
      </c>
      <c r="J34" s="31">
        <v>7.4999999999999997E-2</v>
      </c>
      <c r="K34" s="31" t="s">
        <v>59</v>
      </c>
      <c r="L34" s="31">
        <v>3.5000000000000003E-2</v>
      </c>
      <c r="M34" s="31">
        <v>4.4999999999999998E-2</v>
      </c>
      <c r="N34" s="31">
        <v>0.93899999999999995</v>
      </c>
      <c r="O34" s="32"/>
      <c r="P34" s="29">
        <v>3</v>
      </c>
      <c r="Q34" s="31">
        <v>2.8000000000000001E-2</v>
      </c>
      <c r="R34" s="31">
        <f t="shared" si="6"/>
        <v>0.96699999999999997</v>
      </c>
      <c r="S34" s="31">
        <f t="shared" si="2"/>
        <v>0.19340000000000002</v>
      </c>
      <c r="T34" s="31">
        <f t="shared" si="5"/>
        <v>1.1604000000000001</v>
      </c>
      <c r="U34" s="29" t="s">
        <v>20</v>
      </c>
      <c r="V34" s="33">
        <f t="shared" si="1"/>
        <v>1.1604000000000001</v>
      </c>
      <c r="W34" s="46">
        <v>0.64</v>
      </c>
      <c r="X34" s="10"/>
    </row>
    <row r="35" spans="1:24" ht="36.950000000000003" customHeight="1" thickBot="1" x14ac:dyDescent="0.5">
      <c r="A35" s="28">
        <v>28</v>
      </c>
      <c r="B35" s="29" t="s">
        <v>34</v>
      </c>
      <c r="C35" s="30">
        <v>632.4</v>
      </c>
      <c r="D35" s="30">
        <v>23</v>
      </c>
      <c r="E35" s="31" t="s">
        <v>59</v>
      </c>
      <c r="F35" s="31">
        <v>0.55700000000000005</v>
      </c>
      <c r="G35" s="31">
        <v>0.13400000000000001</v>
      </c>
      <c r="H35" s="31" t="s">
        <v>59</v>
      </c>
      <c r="I35" s="31">
        <v>0.24199999999999999</v>
      </c>
      <c r="J35" s="31">
        <v>0.22600000000000001</v>
      </c>
      <c r="K35" s="31" t="s">
        <v>59</v>
      </c>
      <c r="L35" s="31">
        <v>3.5000000000000003E-2</v>
      </c>
      <c r="M35" s="31">
        <v>0.06</v>
      </c>
      <c r="N35" s="31">
        <v>1.2529999999999999</v>
      </c>
      <c r="O35" s="32"/>
      <c r="P35" s="29">
        <v>3</v>
      </c>
      <c r="Q35" s="31">
        <v>3.7999999999999999E-2</v>
      </c>
      <c r="R35" s="31">
        <f t="shared" si="6"/>
        <v>1.2909999999999999</v>
      </c>
      <c r="S35" s="31">
        <f t="shared" si="2"/>
        <v>0.25819999999999999</v>
      </c>
      <c r="T35" s="31">
        <f t="shared" si="5"/>
        <v>1.5491999999999999</v>
      </c>
      <c r="U35" s="29" t="s">
        <v>35</v>
      </c>
      <c r="V35" s="33">
        <f t="shared" ref="V35:V54" si="7">T35*0.9</f>
        <v>1.39428</v>
      </c>
      <c r="W35" s="46">
        <v>0.84</v>
      </c>
      <c r="X35" s="10"/>
    </row>
    <row r="36" spans="1:24" ht="36.950000000000003" customHeight="1" thickBot="1" x14ac:dyDescent="0.5">
      <c r="A36" s="28">
        <v>29</v>
      </c>
      <c r="B36" s="29" t="s">
        <v>36</v>
      </c>
      <c r="C36" s="30">
        <v>353.5</v>
      </c>
      <c r="D36" s="30">
        <v>25</v>
      </c>
      <c r="E36" s="31" t="s">
        <v>59</v>
      </c>
      <c r="F36" s="31">
        <v>1.083</v>
      </c>
      <c r="G36" s="31">
        <v>0.12</v>
      </c>
      <c r="H36" s="31" t="s">
        <v>59</v>
      </c>
      <c r="I36" s="31">
        <v>9.5000000000000001E-2</v>
      </c>
      <c r="J36" s="31">
        <v>0.20300000000000001</v>
      </c>
      <c r="K36" s="31" t="s">
        <v>59</v>
      </c>
      <c r="L36" s="31">
        <v>3.5000000000000003E-2</v>
      </c>
      <c r="M36" s="31">
        <v>7.6999999999999999E-2</v>
      </c>
      <c r="N36" s="31">
        <v>1.611</v>
      </c>
      <c r="O36" s="32"/>
      <c r="P36" s="29">
        <v>3</v>
      </c>
      <c r="Q36" s="31">
        <v>4.8000000000000001E-2</v>
      </c>
      <c r="R36" s="31">
        <f t="shared" si="6"/>
        <v>1.659</v>
      </c>
      <c r="S36" s="31">
        <f t="shared" si="2"/>
        <v>0.33180000000000004</v>
      </c>
      <c r="T36" s="31">
        <f t="shared" si="5"/>
        <v>1.9908000000000001</v>
      </c>
      <c r="U36" s="29" t="s">
        <v>35</v>
      </c>
      <c r="V36" s="33">
        <f t="shared" si="7"/>
        <v>1.7917200000000002</v>
      </c>
      <c r="W36" s="46">
        <v>1.03</v>
      </c>
      <c r="X36" s="10"/>
    </row>
    <row r="37" spans="1:24" ht="36.950000000000003" customHeight="1" thickBot="1" x14ac:dyDescent="0.5">
      <c r="A37" s="28">
        <v>30</v>
      </c>
      <c r="B37" s="29" t="s">
        <v>37</v>
      </c>
      <c r="C37" s="30">
        <v>322.2</v>
      </c>
      <c r="D37" s="30">
        <v>15</v>
      </c>
      <c r="E37" s="31">
        <v>0.151</v>
      </c>
      <c r="F37" s="31">
        <v>0.71299999999999997</v>
      </c>
      <c r="G37" s="31">
        <v>0.13100000000000001</v>
      </c>
      <c r="H37" s="31" t="s">
        <v>59</v>
      </c>
      <c r="I37" s="31" t="s">
        <v>59</v>
      </c>
      <c r="J37" s="31">
        <v>0.222</v>
      </c>
      <c r="K37" s="31" t="s">
        <v>59</v>
      </c>
      <c r="L37" s="31">
        <v>3.5000000000000003E-2</v>
      </c>
      <c r="M37" s="31">
        <v>6.3E-2</v>
      </c>
      <c r="N37" s="31">
        <v>1.3149999999999999</v>
      </c>
      <c r="O37" s="32"/>
      <c r="P37" s="29">
        <v>3</v>
      </c>
      <c r="Q37" s="31">
        <v>3.9E-2</v>
      </c>
      <c r="R37" s="31">
        <f t="shared" si="6"/>
        <v>1.3539999999999999</v>
      </c>
      <c r="S37" s="31">
        <f t="shared" si="2"/>
        <v>0.27079999999999999</v>
      </c>
      <c r="T37" s="31">
        <f t="shared" si="5"/>
        <v>1.6247999999999998</v>
      </c>
      <c r="U37" s="29" t="s">
        <v>35</v>
      </c>
      <c r="V37" s="33">
        <f t="shared" si="7"/>
        <v>1.4623199999999998</v>
      </c>
      <c r="W37" s="46">
        <v>0.85</v>
      </c>
      <c r="X37" s="10"/>
    </row>
    <row r="38" spans="1:24" ht="36.950000000000003" customHeight="1" thickBot="1" x14ac:dyDescent="0.5">
      <c r="A38" s="28">
        <v>31</v>
      </c>
      <c r="B38" s="29" t="s">
        <v>38</v>
      </c>
      <c r="C38" s="30">
        <v>314.8</v>
      </c>
      <c r="D38" s="30">
        <v>21</v>
      </c>
      <c r="E38" s="31">
        <v>0.14599999999999999</v>
      </c>
      <c r="F38" s="31">
        <v>1.0209999999999999</v>
      </c>
      <c r="G38" s="31">
        <v>0.13400000000000001</v>
      </c>
      <c r="H38" s="31" t="s">
        <v>59</v>
      </c>
      <c r="I38" s="31" t="s">
        <v>59</v>
      </c>
      <c r="J38" s="31">
        <v>0.22700000000000001</v>
      </c>
      <c r="K38" s="31" t="s">
        <v>59</v>
      </c>
      <c r="L38" s="31">
        <v>3.5000000000000003E-2</v>
      </c>
      <c r="M38" s="31">
        <v>7.8E-2</v>
      </c>
      <c r="N38" s="31">
        <v>1.6419999999999999</v>
      </c>
      <c r="O38" s="32"/>
      <c r="P38" s="29">
        <v>3</v>
      </c>
      <c r="Q38" s="31">
        <v>4.9000000000000002E-2</v>
      </c>
      <c r="R38" s="31">
        <f t="shared" si="6"/>
        <v>1.6909999999999998</v>
      </c>
      <c r="S38" s="31">
        <f t="shared" si="2"/>
        <v>0.3382</v>
      </c>
      <c r="T38" s="31">
        <f t="shared" si="5"/>
        <v>2.0291999999999999</v>
      </c>
      <c r="U38" s="29" t="s">
        <v>35</v>
      </c>
      <c r="V38" s="33">
        <f t="shared" si="7"/>
        <v>1.8262799999999999</v>
      </c>
      <c r="W38" s="46">
        <v>0.92</v>
      </c>
      <c r="X38" s="10"/>
    </row>
    <row r="39" spans="1:24" ht="36.950000000000003" customHeight="1" thickBot="1" x14ac:dyDescent="0.5">
      <c r="A39" s="28">
        <v>32</v>
      </c>
      <c r="B39" s="29" t="s">
        <v>39</v>
      </c>
      <c r="C39" s="30">
        <v>307.39999999999998</v>
      </c>
      <c r="D39" s="30">
        <v>13</v>
      </c>
      <c r="E39" s="31">
        <v>0.14799999999999999</v>
      </c>
      <c r="F39" s="31">
        <v>0.64700000000000002</v>
      </c>
      <c r="G39" s="31">
        <v>0.13700000000000001</v>
      </c>
      <c r="H39" s="31" t="s">
        <v>59</v>
      </c>
      <c r="I39" s="31" t="s">
        <v>59</v>
      </c>
      <c r="J39" s="31">
        <v>0.23300000000000001</v>
      </c>
      <c r="K39" s="31" t="s">
        <v>59</v>
      </c>
      <c r="L39" s="31">
        <v>3.5000000000000003E-2</v>
      </c>
      <c r="M39" s="31">
        <v>0.06</v>
      </c>
      <c r="N39" s="31">
        <v>1.2609999999999999</v>
      </c>
      <c r="O39" s="32"/>
      <c r="P39" s="29">
        <v>3</v>
      </c>
      <c r="Q39" s="31">
        <v>3.7999999999999999E-2</v>
      </c>
      <c r="R39" s="31">
        <v>1.298</v>
      </c>
      <c r="S39" s="31">
        <f t="shared" si="2"/>
        <v>0.2596</v>
      </c>
      <c r="T39" s="31">
        <f t="shared" si="5"/>
        <v>1.5576000000000001</v>
      </c>
      <c r="U39" s="29" t="s">
        <v>35</v>
      </c>
      <c r="V39" s="33">
        <f t="shared" si="7"/>
        <v>1.4018400000000002</v>
      </c>
      <c r="W39" s="46">
        <v>0.81</v>
      </c>
      <c r="X39" s="10"/>
    </row>
    <row r="40" spans="1:24" ht="36.950000000000003" customHeight="1" thickBot="1" x14ac:dyDescent="0.5">
      <c r="A40" s="28">
        <v>33</v>
      </c>
      <c r="B40" s="29" t="s">
        <v>40</v>
      </c>
      <c r="C40" s="30">
        <v>362.3</v>
      </c>
      <c r="D40" s="30">
        <v>15</v>
      </c>
      <c r="E40" s="31" t="s">
        <v>59</v>
      </c>
      <c r="F40" s="31">
        <v>0.63400000000000001</v>
      </c>
      <c r="G40" s="31">
        <v>0.11700000000000001</v>
      </c>
      <c r="H40" s="31" t="s">
        <v>59</v>
      </c>
      <c r="I40" s="31">
        <v>0.16</v>
      </c>
      <c r="J40" s="31">
        <v>0.19800000000000001</v>
      </c>
      <c r="K40" s="31" t="s">
        <v>59</v>
      </c>
      <c r="L40" s="31">
        <v>3.5000000000000003E-2</v>
      </c>
      <c r="M40" s="31">
        <v>5.7000000000000002E-2</v>
      </c>
      <c r="N40" s="31">
        <v>1.2</v>
      </c>
      <c r="O40" s="32"/>
      <c r="P40" s="29">
        <v>3</v>
      </c>
      <c r="Q40" s="31">
        <v>3.5999999999999997E-2</v>
      </c>
      <c r="R40" s="31">
        <v>1.236</v>
      </c>
      <c r="S40" s="31">
        <f t="shared" si="2"/>
        <v>0.2472</v>
      </c>
      <c r="T40" s="31">
        <f t="shared" si="5"/>
        <v>1.4832000000000001</v>
      </c>
      <c r="U40" s="29" t="s">
        <v>35</v>
      </c>
      <c r="V40" s="33">
        <f t="shared" si="7"/>
        <v>1.3348800000000001</v>
      </c>
      <c r="W40" s="46">
        <v>0.78</v>
      </c>
      <c r="X40" s="10"/>
    </row>
    <row r="41" spans="1:24" ht="36.950000000000003" customHeight="1" thickBot="1" x14ac:dyDescent="0.5">
      <c r="A41" s="28">
        <v>34</v>
      </c>
      <c r="B41" s="29" t="s">
        <v>41</v>
      </c>
      <c r="C41" s="30">
        <v>622.79999999999995</v>
      </c>
      <c r="D41" s="30">
        <v>44</v>
      </c>
      <c r="E41" s="31" t="s">
        <v>59</v>
      </c>
      <c r="F41" s="31">
        <v>1.0820000000000001</v>
      </c>
      <c r="G41" s="31">
        <v>0.13600000000000001</v>
      </c>
      <c r="H41" s="31" t="s">
        <v>59</v>
      </c>
      <c r="I41" s="31">
        <v>0.247</v>
      </c>
      <c r="J41" s="31">
        <v>0.23</v>
      </c>
      <c r="K41" s="31" t="s">
        <v>59</v>
      </c>
      <c r="L41" s="31">
        <v>3.5000000000000003E-2</v>
      </c>
      <c r="M41" s="31">
        <v>8.5999999999999993E-2</v>
      </c>
      <c r="N41" s="31">
        <v>1.8149999999999999</v>
      </c>
      <c r="O41" s="32"/>
      <c r="P41" s="29">
        <v>3</v>
      </c>
      <c r="Q41" s="31">
        <v>5.3999999999999999E-2</v>
      </c>
      <c r="R41" s="31">
        <v>1.87</v>
      </c>
      <c r="S41" s="31">
        <v>0.374</v>
      </c>
      <c r="T41" s="31">
        <f t="shared" si="5"/>
        <v>2.2440000000000002</v>
      </c>
      <c r="U41" s="29" t="s">
        <v>35</v>
      </c>
      <c r="V41" s="33">
        <f t="shared" si="7"/>
        <v>2.0196000000000001</v>
      </c>
      <c r="W41" s="46">
        <v>1.1499999999999999</v>
      </c>
      <c r="X41" s="10"/>
    </row>
    <row r="42" spans="1:24" ht="36.950000000000003" customHeight="1" thickBot="1" x14ac:dyDescent="0.5">
      <c r="A42" s="28">
        <v>35</v>
      </c>
      <c r="B42" s="29" t="s">
        <v>42</v>
      </c>
      <c r="C42" s="30">
        <v>368.6</v>
      </c>
      <c r="D42" s="30">
        <v>7</v>
      </c>
      <c r="E42" s="31" t="s">
        <v>59</v>
      </c>
      <c r="F42" s="31">
        <v>0.29099999999999998</v>
      </c>
      <c r="G42" s="31">
        <v>0.115</v>
      </c>
      <c r="H42" s="31" t="s">
        <v>59</v>
      </c>
      <c r="I42" s="31">
        <v>0.151</v>
      </c>
      <c r="J42" s="31">
        <v>0.19400000000000001</v>
      </c>
      <c r="K42" s="31" t="s">
        <v>59</v>
      </c>
      <c r="L42" s="31">
        <v>3.5000000000000003E-2</v>
      </c>
      <c r="M42" s="31">
        <v>3.9E-2</v>
      </c>
      <c r="N42" s="31">
        <f t="shared" ref="N42:N58" si="8">SUM(E42:M42)</f>
        <v>0.82499999999999996</v>
      </c>
      <c r="O42" s="32"/>
      <c r="P42" s="29">
        <v>3</v>
      </c>
      <c r="Q42" s="31">
        <v>2.5000000000000001E-2</v>
      </c>
      <c r="R42" s="31">
        <f t="shared" si="6"/>
        <v>0.85</v>
      </c>
      <c r="S42" s="31">
        <f t="shared" si="2"/>
        <v>0.17</v>
      </c>
      <c r="T42" s="31">
        <f t="shared" si="5"/>
        <v>1.02</v>
      </c>
      <c r="U42" s="29" t="s">
        <v>35</v>
      </c>
      <c r="V42" s="33">
        <f t="shared" si="7"/>
        <v>0.91800000000000004</v>
      </c>
      <c r="W42" s="46">
        <v>0.63</v>
      </c>
      <c r="X42" s="10"/>
    </row>
    <row r="43" spans="1:24" ht="36.950000000000003" customHeight="1" thickBot="1" x14ac:dyDescent="0.5">
      <c r="A43" s="28">
        <v>36</v>
      </c>
      <c r="B43" s="29" t="s">
        <v>43</v>
      </c>
      <c r="C43" s="30">
        <v>615.9</v>
      </c>
      <c r="D43" s="30">
        <v>19</v>
      </c>
      <c r="E43" s="31" t="s">
        <v>59</v>
      </c>
      <c r="F43" s="31">
        <v>0.47199999999999998</v>
      </c>
      <c r="G43" s="31">
        <v>0.13700000000000001</v>
      </c>
      <c r="H43" s="31" t="s">
        <v>59</v>
      </c>
      <c r="I43" s="31">
        <v>0.16700000000000001</v>
      </c>
      <c r="J43" s="31">
        <v>0.23300000000000001</v>
      </c>
      <c r="K43" s="31" t="s">
        <v>59</v>
      </c>
      <c r="L43" s="31">
        <v>3.5000000000000003E-2</v>
      </c>
      <c r="M43" s="31">
        <v>5.1999999999999998E-2</v>
      </c>
      <c r="N43" s="31">
        <v>1.0960000000000001</v>
      </c>
      <c r="O43" s="32"/>
      <c r="P43" s="29">
        <v>3</v>
      </c>
      <c r="Q43" s="31">
        <v>3.3000000000000002E-2</v>
      </c>
      <c r="R43" s="31">
        <f t="shared" si="6"/>
        <v>1.129</v>
      </c>
      <c r="S43" s="31">
        <f t="shared" si="2"/>
        <v>0.2258</v>
      </c>
      <c r="T43" s="31">
        <f t="shared" si="5"/>
        <v>1.3548</v>
      </c>
      <c r="U43" s="29" t="s">
        <v>35</v>
      </c>
      <c r="V43" s="33">
        <f t="shared" si="7"/>
        <v>1.21932</v>
      </c>
      <c r="W43" s="46">
        <v>0.77</v>
      </c>
      <c r="X43" s="10"/>
    </row>
    <row r="44" spans="1:24" ht="36.950000000000003" customHeight="1" thickBot="1" x14ac:dyDescent="0.5">
      <c r="A44" s="28">
        <v>37</v>
      </c>
      <c r="B44" s="29" t="s">
        <v>44</v>
      </c>
      <c r="C44" s="30">
        <v>636.1</v>
      </c>
      <c r="D44" s="30">
        <v>26</v>
      </c>
      <c r="E44" s="31" t="s">
        <v>59</v>
      </c>
      <c r="F44" s="31">
        <v>0.626</v>
      </c>
      <c r="G44" s="31">
        <v>0.1</v>
      </c>
      <c r="H44" s="31" t="s">
        <v>59</v>
      </c>
      <c r="I44" s="31">
        <v>0.17199999999999999</v>
      </c>
      <c r="J44" s="31">
        <v>0.16900000000000001</v>
      </c>
      <c r="K44" s="31" t="s">
        <v>59</v>
      </c>
      <c r="L44" s="31">
        <v>3.5000000000000003E-2</v>
      </c>
      <c r="M44" s="31">
        <v>5.5E-2</v>
      </c>
      <c r="N44" s="31">
        <v>1.1559999999999999</v>
      </c>
      <c r="O44" s="32"/>
      <c r="P44" s="29">
        <v>3</v>
      </c>
      <c r="Q44" s="31">
        <v>3.5000000000000003E-2</v>
      </c>
      <c r="R44" s="31">
        <v>1.1910000000000001</v>
      </c>
      <c r="S44" s="31">
        <f t="shared" si="2"/>
        <v>0.23820000000000002</v>
      </c>
      <c r="T44" s="31">
        <f t="shared" si="5"/>
        <v>1.4292</v>
      </c>
      <c r="U44" s="29" t="s">
        <v>35</v>
      </c>
      <c r="V44" s="33">
        <f t="shared" si="7"/>
        <v>1.2862800000000001</v>
      </c>
      <c r="W44" s="46">
        <v>0.78</v>
      </c>
      <c r="X44" s="10"/>
    </row>
    <row r="45" spans="1:24" ht="36.950000000000003" customHeight="1" thickBot="1" x14ac:dyDescent="0.5">
      <c r="A45" s="28">
        <v>38</v>
      </c>
      <c r="B45" s="29" t="s">
        <v>45</v>
      </c>
      <c r="C45" s="30">
        <v>499.6</v>
      </c>
      <c r="D45" s="30">
        <v>16</v>
      </c>
      <c r="E45" s="31" t="s">
        <v>59</v>
      </c>
      <c r="F45" s="31">
        <v>0.49</v>
      </c>
      <c r="G45" s="31">
        <v>8.5000000000000006E-2</v>
      </c>
      <c r="H45" s="31" t="s">
        <v>59</v>
      </c>
      <c r="I45" s="31">
        <v>0.38500000000000001</v>
      </c>
      <c r="J45" s="31">
        <v>0.14299999999999999</v>
      </c>
      <c r="K45" s="31" t="s">
        <v>59</v>
      </c>
      <c r="L45" s="31">
        <v>3.5000000000000003E-2</v>
      </c>
      <c r="M45" s="31">
        <v>5.7000000000000002E-2</v>
      </c>
      <c r="N45" s="31">
        <v>1.196</v>
      </c>
      <c r="O45" s="32"/>
      <c r="P45" s="29">
        <v>3</v>
      </c>
      <c r="Q45" s="31">
        <v>3.5999999999999997E-2</v>
      </c>
      <c r="R45" s="31">
        <f t="shared" si="6"/>
        <v>1.232</v>
      </c>
      <c r="S45" s="31">
        <f t="shared" si="2"/>
        <v>0.24640000000000001</v>
      </c>
      <c r="T45" s="31">
        <f t="shared" si="5"/>
        <v>1.4783999999999999</v>
      </c>
      <c r="U45" s="29" t="s">
        <v>35</v>
      </c>
      <c r="V45" s="33">
        <f t="shared" si="7"/>
        <v>1.33056</v>
      </c>
      <c r="W45" s="46">
        <v>0.85</v>
      </c>
      <c r="X45" s="10"/>
    </row>
    <row r="46" spans="1:24" ht="36.950000000000003" customHeight="1" thickBot="1" x14ac:dyDescent="0.5">
      <c r="A46" s="28">
        <v>39</v>
      </c>
      <c r="B46" s="29" t="s">
        <v>74</v>
      </c>
      <c r="C46" s="30">
        <v>816</v>
      </c>
      <c r="D46" s="30">
        <v>23</v>
      </c>
      <c r="E46" s="31" t="s">
        <v>59</v>
      </c>
      <c r="F46" s="31">
        <v>0.432</v>
      </c>
      <c r="G46" s="31">
        <v>0.104</v>
      </c>
      <c r="H46" s="31" t="s">
        <v>59</v>
      </c>
      <c r="I46" s="31">
        <v>0.11</v>
      </c>
      <c r="J46" s="31">
        <v>9.1999999999999998E-2</v>
      </c>
      <c r="K46" s="31" t="s">
        <v>59</v>
      </c>
      <c r="L46" s="31">
        <v>3.5000000000000003E-2</v>
      </c>
      <c r="M46" s="31">
        <v>3.9E-2</v>
      </c>
      <c r="N46" s="31">
        <v>0.81100000000000005</v>
      </c>
      <c r="O46" s="32"/>
      <c r="P46" s="29">
        <v>3</v>
      </c>
      <c r="Q46" s="31">
        <v>2.4E-2</v>
      </c>
      <c r="R46" s="31">
        <v>0.83499999999999996</v>
      </c>
      <c r="S46" s="31">
        <f t="shared" si="2"/>
        <v>0.16700000000000001</v>
      </c>
      <c r="T46" s="31">
        <f t="shared" si="5"/>
        <v>1.002</v>
      </c>
      <c r="U46" s="29" t="s">
        <v>35</v>
      </c>
      <c r="V46" s="33">
        <f t="shared" si="7"/>
        <v>0.90180000000000005</v>
      </c>
      <c r="W46" s="46">
        <v>0.56000000000000005</v>
      </c>
      <c r="X46" s="10"/>
    </row>
    <row r="47" spans="1:24" ht="36.950000000000003" customHeight="1" thickBot="1" x14ac:dyDescent="0.5">
      <c r="A47" s="28">
        <v>40</v>
      </c>
      <c r="B47" s="29" t="s">
        <v>46</v>
      </c>
      <c r="C47" s="30">
        <v>605.4</v>
      </c>
      <c r="D47" s="30">
        <v>29</v>
      </c>
      <c r="E47" s="31" t="s">
        <v>59</v>
      </c>
      <c r="F47" s="31">
        <v>0.73299999999999998</v>
      </c>
      <c r="G47" s="31">
        <v>0.14000000000000001</v>
      </c>
      <c r="H47" s="31" t="s">
        <v>59</v>
      </c>
      <c r="I47" s="31">
        <v>0.19700000000000001</v>
      </c>
      <c r="J47" s="31">
        <v>0.23699999999999999</v>
      </c>
      <c r="K47" s="31" t="s">
        <v>59</v>
      </c>
      <c r="L47" s="31">
        <v>3.5000000000000003E-2</v>
      </c>
      <c r="M47" s="31">
        <v>6.7000000000000004E-2</v>
      </c>
      <c r="N47" s="31">
        <v>1.4079999999999999</v>
      </c>
      <c r="O47" s="32"/>
      <c r="P47" s="29">
        <v>3</v>
      </c>
      <c r="Q47" s="31">
        <v>4.2000000000000003E-2</v>
      </c>
      <c r="R47" s="31">
        <f t="shared" si="6"/>
        <v>1.45</v>
      </c>
      <c r="S47" s="31">
        <f t="shared" si="2"/>
        <v>0.28999999999999998</v>
      </c>
      <c r="T47" s="31">
        <f t="shared" si="5"/>
        <v>1.74</v>
      </c>
      <c r="U47" s="29" t="s">
        <v>35</v>
      </c>
      <c r="V47" s="33">
        <f t="shared" si="7"/>
        <v>1.5660000000000001</v>
      </c>
      <c r="W47" s="46">
        <v>0.93</v>
      </c>
      <c r="X47" s="10"/>
    </row>
    <row r="48" spans="1:24" ht="36.950000000000003" customHeight="1" thickBot="1" x14ac:dyDescent="0.5">
      <c r="A48" s="28">
        <v>41</v>
      </c>
      <c r="B48" s="29" t="s">
        <v>47</v>
      </c>
      <c r="C48" s="30">
        <v>425.2</v>
      </c>
      <c r="D48" s="30">
        <v>20</v>
      </c>
      <c r="E48" s="31" t="s">
        <v>59</v>
      </c>
      <c r="F48" s="31">
        <v>0.72</v>
      </c>
      <c r="G48" s="31">
        <v>9.9000000000000005E-2</v>
      </c>
      <c r="H48" s="31" t="s">
        <v>59</v>
      </c>
      <c r="I48" s="31">
        <v>0.78400000000000003</v>
      </c>
      <c r="J48" s="31">
        <v>0.16800000000000001</v>
      </c>
      <c r="K48" s="31" t="s">
        <v>59</v>
      </c>
      <c r="L48" s="31">
        <v>3.5000000000000003E-2</v>
      </c>
      <c r="M48" s="31">
        <v>0.09</v>
      </c>
      <c r="N48" s="31">
        <v>1.8979999999999999</v>
      </c>
      <c r="O48" s="32"/>
      <c r="P48" s="29">
        <v>3</v>
      </c>
      <c r="Q48" s="31">
        <v>5.7000000000000002E-2</v>
      </c>
      <c r="R48" s="31">
        <v>1.9550000000000001</v>
      </c>
      <c r="S48" s="31">
        <f t="shared" si="2"/>
        <v>0.39100000000000001</v>
      </c>
      <c r="T48" s="31">
        <f t="shared" si="5"/>
        <v>2.3460000000000001</v>
      </c>
      <c r="U48" s="29" t="s">
        <v>35</v>
      </c>
      <c r="V48" s="33">
        <f t="shared" si="7"/>
        <v>2.1114000000000002</v>
      </c>
      <c r="W48" s="46">
        <v>1.24</v>
      </c>
      <c r="X48" s="10"/>
    </row>
    <row r="49" spans="1:24" ht="36.950000000000003" customHeight="1" thickBot="1" x14ac:dyDescent="0.5">
      <c r="A49" s="28">
        <v>42</v>
      </c>
      <c r="B49" s="29" t="s">
        <v>63</v>
      </c>
      <c r="C49" s="30">
        <v>627.6</v>
      </c>
      <c r="D49" s="30">
        <v>20</v>
      </c>
      <c r="E49" s="31" t="s">
        <v>59</v>
      </c>
      <c r="F49" s="31">
        <v>0.48799999999999999</v>
      </c>
      <c r="G49" s="31">
        <v>0.13500000000000001</v>
      </c>
      <c r="H49" s="31" t="s">
        <v>59</v>
      </c>
      <c r="I49" s="31">
        <v>0.20699999999999999</v>
      </c>
      <c r="J49" s="31">
        <v>0.11899999999999999</v>
      </c>
      <c r="K49" s="31" t="s">
        <v>59</v>
      </c>
      <c r="L49" s="31">
        <v>3.5000000000000003E-2</v>
      </c>
      <c r="M49" s="31">
        <v>4.9000000000000002E-2</v>
      </c>
      <c r="N49" s="31">
        <v>1.0329999999999999</v>
      </c>
      <c r="O49" s="32"/>
      <c r="P49" s="29">
        <v>3</v>
      </c>
      <c r="Q49" s="31">
        <v>3.1E-2</v>
      </c>
      <c r="R49" s="31">
        <v>1.0640000000000001</v>
      </c>
      <c r="S49" s="31">
        <f t="shared" si="2"/>
        <v>0.21280000000000002</v>
      </c>
      <c r="T49" s="31">
        <f t="shared" si="5"/>
        <v>1.2768000000000002</v>
      </c>
      <c r="U49" s="29" t="s">
        <v>35</v>
      </c>
      <c r="V49" s="33">
        <f t="shared" si="7"/>
        <v>1.1491200000000001</v>
      </c>
      <c r="W49" s="46">
        <v>0.73</v>
      </c>
      <c r="X49" s="10"/>
    </row>
    <row r="50" spans="1:24" ht="36.950000000000003" customHeight="1" thickBot="1" x14ac:dyDescent="0.5">
      <c r="A50" s="28">
        <v>43</v>
      </c>
      <c r="B50" s="29" t="s">
        <v>64</v>
      </c>
      <c r="C50" s="30">
        <v>399.9</v>
      </c>
      <c r="D50" s="30">
        <v>12</v>
      </c>
      <c r="E50" s="31" t="s">
        <v>59</v>
      </c>
      <c r="F50" s="31">
        <v>0.45900000000000002</v>
      </c>
      <c r="G50" s="31">
        <v>0.106</v>
      </c>
      <c r="H50" s="31" t="s">
        <v>59</v>
      </c>
      <c r="I50" s="31" t="s">
        <v>59</v>
      </c>
      <c r="J50" s="31">
        <v>9.2999999999999999E-2</v>
      </c>
      <c r="K50" s="31" t="s">
        <v>59</v>
      </c>
      <c r="L50" s="31">
        <v>3.5000000000000003E-2</v>
      </c>
      <c r="M50" s="31">
        <v>3.5000000000000003E-2</v>
      </c>
      <c r="N50" s="31">
        <v>0.72799999999999998</v>
      </c>
      <c r="O50" s="32"/>
      <c r="P50" s="29">
        <v>3</v>
      </c>
      <c r="Q50" s="31">
        <v>2.1999999999999999E-2</v>
      </c>
      <c r="R50" s="31">
        <v>0.75</v>
      </c>
      <c r="S50" s="31">
        <f t="shared" si="2"/>
        <v>0.15000000000000002</v>
      </c>
      <c r="T50" s="31">
        <f t="shared" si="5"/>
        <v>0.9</v>
      </c>
      <c r="U50" s="29" t="s">
        <v>35</v>
      </c>
      <c r="V50" s="33">
        <f t="shared" si="7"/>
        <v>0.81</v>
      </c>
      <c r="W50" s="46">
        <v>0.44</v>
      </c>
      <c r="X50" s="10"/>
    </row>
    <row r="51" spans="1:24" ht="36.950000000000003" customHeight="1" thickBot="1" x14ac:dyDescent="0.5">
      <c r="A51" s="28">
        <v>44</v>
      </c>
      <c r="B51" s="29" t="s">
        <v>48</v>
      </c>
      <c r="C51" s="30">
        <v>364.9</v>
      </c>
      <c r="D51" s="30">
        <v>20</v>
      </c>
      <c r="E51" s="31" t="s">
        <v>59</v>
      </c>
      <c r="F51" s="31">
        <v>0.83899999999999997</v>
      </c>
      <c r="G51" s="31">
        <v>0.11600000000000001</v>
      </c>
      <c r="H51" s="31" t="s">
        <v>59</v>
      </c>
      <c r="I51" s="31" t="s">
        <v>59</v>
      </c>
      <c r="J51" s="31"/>
      <c r="K51" s="31" t="s">
        <v>59</v>
      </c>
      <c r="L51" s="31">
        <v>3.5000000000000003E-2</v>
      </c>
      <c r="M51" s="31">
        <v>4.9000000000000002E-2</v>
      </c>
      <c r="N51" s="31">
        <f t="shared" si="8"/>
        <v>1.0389999999999999</v>
      </c>
      <c r="O51" s="32"/>
      <c r="P51" s="29">
        <v>3</v>
      </c>
      <c r="Q51" s="31">
        <v>3.1E-2</v>
      </c>
      <c r="R51" s="31">
        <f t="shared" si="6"/>
        <v>1.0699999999999998</v>
      </c>
      <c r="S51" s="31">
        <f t="shared" si="2"/>
        <v>0.21399999999999997</v>
      </c>
      <c r="T51" s="31">
        <f t="shared" si="5"/>
        <v>1.2839999999999998</v>
      </c>
      <c r="U51" s="29" t="s">
        <v>35</v>
      </c>
      <c r="V51" s="33">
        <f t="shared" si="7"/>
        <v>1.1556</v>
      </c>
      <c r="W51" s="46">
        <v>0.56999999999999995</v>
      </c>
      <c r="X51" s="10"/>
    </row>
    <row r="52" spans="1:24" ht="36.950000000000003" customHeight="1" thickBot="1" x14ac:dyDescent="0.5">
      <c r="A52" s="28">
        <v>45</v>
      </c>
      <c r="B52" s="29" t="s">
        <v>49</v>
      </c>
      <c r="C52" s="30">
        <v>295.60000000000002</v>
      </c>
      <c r="D52" s="38">
        <v>12</v>
      </c>
      <c r="E52" s="31" t="s">
        <v>59</v>
      </c>
      <c r="F52" s="31">
        <v>0.621</v>
      </c>
      <c r="G52" s="31">
        <v>0.14299999999999999</v>
      </c>
      <c r="H52" s="31" t="s">
        <v>59</v>
      </c>
      <c r="I52" s="31" t="s">
        <v>59</v>
      </c>
      <c r="J52" s="31">
        <v>0.126</v>
      </c>
      <c r="K52" s="31" t="s">
        <v>59</v>
      </c>
      <c r="L52" s="31">
        <v>3.5000000000000003E-2</v>
      </c>
      <c r="M52" s="31">
        <v>4.5999999999999999E-2</v>
      </c>
      <c r="N52" s="31">
        <v>0.97199999999999998</v>
      </c>
      <c r="O52" s="32"/>
      <c r="P52" s="29">
        <v>3</v>
      </c>
      <c r="Q52" s="31">
        <v>2.9000000000000001E-2</v>
      </c>
      <c r="R52" s="31">
        <f t="shared" si="6"/>
        <v>1.0009999999999999</v>
      </c>
      <c r="S52" s="31">
        <f t="shared" si="2"/>
        <v>0.20019999999999999</v>
      </c>
      <c r="T52" s="31">
        <f t="shared" si="5"/>
        <v>1.2011999999999998</v>
      </c>
      <c r="U52" s="29" t="s">
        <v>35</v>
      </c>
      <c r="V52" s="33">
        <f t="shared" si="7"/>
        <v>1.0810799999999998</v>
      </c>
      <c r="W52" s="46">
        <v>0.57999999999999996</v>
      </c>
      <c r="X52" s="10"/>
    </row>
    <row r="53" spans="1:24" ht="36.950000000000003" customHeight="1" thickBot="1" x14ac:dyDescent="0.5">
      <c r="A53" s="28">
        <v>46</v>
      </c>
      <c r="B53" s="29" t="s">
        <v>50</v>
      </c>
      <c r="C53" s="30">
        <v>619.4</v>
      </c>
      <c r="D53" s="30">
        <v>32</v>
      </c>
      <c r="E53" s="31">
        <v>0.14699999999999999</v>
      </c>
      <c r="F53" s="31">
        <v>0.79100000000000004</v>
      </c>
      <c r="G53" s="31">
        <v>0.13600000000000001</v>
      </c>
      <c r="H53" s="31" t="s">
        <v>59</v>
      </c>
      <c r="I53" s="31">
        <v>0.17799999999999999</v>
      </c>
      <c r="J53" s="31">
        <v>0.23100000000000001</v>
      </c>
      <c r="K53" s="31" t="s">
        <v>59</v>
      </c>
      <c r="L53" s="31">
        <v>3.5000000000000003E-2</v>
      </c>
      <c r="M53" s="31">
        <v>7.5999999999999998E-2</v>
      </c>
      <c r="N53" s="31">
        <f t="shared" si="8"/>
        <v>1.5940000000000001</v>
      </c>
      <c r="O53" s="32"/>
      <c r="P53" s="29">
        <v>3</v>
      </c>
      <c r="Q53" s="31">
        <v>4.8000000000000001E-2</v>
      </c>
      <c r="R53" s="31">
        <f t="shared" si="6"/>
        <v>1.6420000000000001</v>
      </c>
      <c r="S53" s="31">
        <v>0.32800000000000001</v>
      </c>
      <c r="T53" s="31">
        <f t="shared" si="5"/>
        <v>1.9700000000000002</v>
      </c>
      <c r="U53" s="29" t="s">
        <v>35</v>
      </c>
      <c r="V53" s="33">
        <f t="shared" si="7"/>
        <v>1.7730000000000001</v>
      </c>
      <c r="W53" s="46">
        <v>0.99</v>
      </c>
      <c r="X53" s="10"/>
    </row>
    <row r="54" spans="1:24" ht="36.950000000000003" customHeight="1" thickBot="1" x14ac:dyDescent="0.5">
      <c r="A54" s="28">
        <v>47</v>
      </c>
      <c r="B54" s="29" t="s">
        <v>65</v>
      </c>
      <c r="C54" s="30">
        <v>342.8</v>
      </c>
      <c r="D54" s="30">
        <v>10</v>
      </c>
      <c r="E54" s="31" t="s">
        <v>59</v>
      </c>
      <c r="F54" s="31">
        <v>0.44700000000000001</v>
      </c>
      <c r="G54" s="31">
        <v>0.123</v>
      </c>
      <c r="H54" s="31" t="s">
        <v>59</v>
      </c>
      <c r="I54" s="31" t="s">
        <v>59</v>
      </c>
      <c r="J54" s="31">
        <v>0.109</v>
      </c>
      <c r="K54" s="31" t="s">
        <v>59</v>
      </c>
      <c r="L54" s="31">
        <v>3.5000000000000003E-2</v>
      </c>
      <c r="M54" s="31">
        <v>3.5999999999999997E-2</v>
      </c>
      <c r="N54" s="31">
        <v>0.75</v>
      </c>
      <c r="O54" s="32"/>
      <c r="P54" s="29">
        <v>3</v>
      </c>
      <c r="Q54" s="31">
        <v>2.4E-2</v>
      </c>
      <c r="R54" s="31">
        <v>0.77200000000000002</v>
      </c>
      <c r="S54" s="31">
        <f t="shared" si="2"/>
        <v>0.15440000000000001</v>
      </c>
      <c r="T54" s="31">
        <f t="shared" si="5"/>
        <v>0.9264</v>
      </c>
      <c r="U54" s="29" t="s">
        <v>35</v>
      </c>
      <c r="V54" s="33">
        <f t="shared" si="7"/>
        <v>0.83376000000000006</v>
      </c>
      <c r="W54" s="46">
        <v>0.48</v>
      </c>
      <c r="X54" s="10"/>
    </row>
    <row r="55" spans="1:24" ht="36.950000000000003" customHeight="1" thickBot="1" x14ac:dyDescent="0.5">
      <c r="A55" s="28">
        <v>48</v>
      </c>
      <c r="B55" s="29" t="s">
        <v>51</v>
      </c>
      <c r="C55" s="30">
        <v>326</v>
      </c>
      <c r="D55" s="30">
        <v>16</v>
      </c>
      <c r="E55" s="31" t="s">
        <v>59</v>
      </c>
      <c r="F55" s="31">
        <v>0.751</v>
      </c>
      <c r="G55" s="31">
        <v>0.13</v>
      </c>
      <c r="H55" s="31" t="s">
        <v>59</v>
      </c>
      <c r="I55" s="31">
        <v>0.113</v>
      </c>
      <c r="J55" s="31">
        <v>0.115</v>
      </c>
      <c r="K55" s="31" t="s">
        <v>59</v>
      </c>
      <c r="L55" s="31">
        <v>3.5000000000000003E-2</v>
      </c>
      <c r="M55" s="31">
        <v>5.7000000000000002E-2</v>
      </c>
      <c r="N55" s="31">
        <v>1.2010000000000001</v>
      </c>
      <c r="O55" s="32"/>
      <c r="P55" s="29">
        <v>3</v>
      </c>
      <c r="Q55" s="31">
        <v>3.5999999999999997E-2</v>
      </c>
      <c r="R55" s="31">
        <v>1.2370000000000001</v>
      </c>
      <c r="S55" s="31">
        <f t="shared" si="2"/>
        <v>0.24740000000000004</v>
      </c>
      <c r="T55" s="31">
        <f t="shared" si="5"/>
        <v>1.4844000000000002</v>
      </c>
      <c r="U55" s="29" t="s">
        <v>52</v>
      </c>
      <c r="V55" s="33">
        <f>T55*0.8</f>
        <v>1.1875200000000001</v>
      </c>
      <c r="W55" s="46">
        <v>0.7</v>
      </c>
      <c r="X55" s="10"/>
    </row>
    <row r="56" spans="1:24" ht="36.950000000000003" customHeight="1" thickBot="1" x14ac:dyDescent="0.5">
      <c r="A56" s="28">
        <v>49</v>
      </c>
      <c r="B56" s="29" t="s">
        <v>53</v>
      </c>
      <c r="C56" s="30">
        <v>346.6</v>
      </c>
      <c r="D56" s="30">
        <v>11</v>
      </c>
      <c r="E56" s="31" t="s">
        <v>59</v>
      </c>
      <c r="F56" s="31">
        <v>0.48599999999999999</v>
      </c>
      <c r="G56" s="31" t="s">
        <v>59</v>
      </c>
      <c r="H56" s="31" t="s">
        <v>59</v>
      </c>
      <c r="I56" s="31" t="s">
        <v>59</v>
      </c>
      <c r="J56" s="31" t="s">
        <v>59</v>
      </c>
      <c r="K56" s="31" t="s">
        <v>59</v>
      </c>
      <c r="L56" s="31">
        <v>3.5000000000000003E-2</v>
      </c>
      <c r="M56" s="31">
        <v>2.5999999999999999E-2</v>
      </c>
      <c r="N56" s="31">
        <v>0.54700000000000004</v>
      </c>
      <c r="O56" s="32"/>
      <c r="P56" s="29">
        <v>3</v>
      </c>
      <c r="Q56" s="31">
        <v>1.6E-2</v>
      </c>
      <c r="R56" s="31">
        <f t="shared" si="6"/>
        <v>0.56300000000000006</v>
      </c>
      <c r="S56" s="31">
        <f t="shared" si="2"/>
        <v>0.11260000000000002</v>
      </c>
      <c r="T56" s="31">
        <f t="shared" si="5"/>
        <v>0.67560000000000009</v>
      </c>
      <c r="U56" s="29" t="s">
        <v>52</v>
      </c>
      <c r="V56" s="33">
        <f>T56*0.8</f>
        <v>0.54048000000000007</v>
      </c>
      <c r="W56" s="46">
        <v>0.34</v>
      </c>
      <c r="X56" s="10"/>
    </row>
    <row r="57" spans="1:24" ht="36.950000000000003" customHeight="1" thickBot="1" x14ac:dyDescent="0.5">
      <c r="A57" s="28">
        <v>50</v>
      </c>
      <c r="B57" s="29" t="s">
        <v>54</v>
      </c>
      <c r="C57" s="30">
        <v>274.3</v>
      </c>
      <c r="D57" s="30">
        <v>9</v>
      </c>
      <c r="E57" s="31" t="s">
        <v>59</v>
      </c>
      <c r="F57" s="31">
        <v>0.502</v>
      </c>
      <c r="G57" s="31">
        <v>7.6999999999999999E-2</v>
      </c>
      <c r="H57" s="31" t="s">
        <v>59</v>
      </c>
      <c r="I57" s="31" t="s">
        <v>59</v>
      </c>
      <c r="J57" s="31">
        <v>0.13100000000000001</v>
      </c>
      <c r="K57" s="31" t="s">
        <v>59</v>
      </c>
      <c r="L57" s="31">
        <v>3.5000000000000003E-2</v>
      </c>
      <c r="M57" s="31">
        <v>3.6999999999999998E-2</v>
      </c>
      <c r="N57" s="31">
        <v>0.78200000000000003</v>
      </c>
      <c r="O57" s="32"/>
      <c r="P57" s="29">
        <v>3</v>
      </c>
      <c r="Q57" s="31">
        <v>2.3E-2</v>
      </c>
      <c r="R57" s="31">
        <f t="shared" si="6"/>
        <v>0.80500000000000005</v>
      </c>
      <c r="S57" s="31">
        <f t="shared" si="2"/>
        <v>0.16100000000000003</v>
      </c>
      <c r="T57" s="31">
        <f t="shared" si="5"/>
        <v>0.96600000000000008</v>
      </c>
      <c r="U57" s="29" t="s">
        <v>52</v>
      </c>
      <c r="V57" s="33">
        <f>T57*0.8</f>
        <v>0.77280000000000015</v>
      </c>
      <c r="W57" s="46">
        <v>0.45</v>
      </c>
      <c r="X57" s="10"/>
    </row>
    <row r="58" spans="1:24" ht="36.950000000000003" customHeight="1" thickBot="1" x14ac:dyDescent="0.5">
      <c r="A58" s="28">
        <v>51</v>
      </c>
      <c r="B58" s="29" t="s">
        <v>61</v>
      </c>
      <c r="C58" s="30">
        <v>399.4</v>
      </c>
      <c r="D58" s="30">
        <v>9</v>
      </c>
      <c r="E58" s="31" t="s">
        <v>59</v>
      </c>
      <c r="F58" s="31">
        <v>0.34499999999999997</v>
      </c>
      <c r="G58" s="31">
        <v>0.106</v>
      </c>
      <c r="H58" s="31" t="s">
        <v>59</v>
      </c>
      <c r="I58" s="31" t="s">
        <v>59</v>
      </c>
      <c r="J58" s="31">
        <v>9.4E-2</v>
      </c>
      <c r="K58" s="31" t="s">
        <v>59</v>
      </c>
      <c r="L58" s="31">
        <v>3.5000000000000003E-2</v>
      </c>
      <c r="M58" s="31">
        <v>2.9000000000000001E-2</v>
      </c>
      <c r="N58" s="31">
        <f t="shared" si="8"/>
        <v>0.60899999999999999</v>
      </c>
      <c r="O58" s="32"/>
      <c r="P58" s="29">
        <v>3</v>
      </c>
      <c r="Q58" s="31">
        <v>1.7999999999999999E-2</v>
      </c>
      <c r="R58" s="31">
        <v>0.627</v>
      </c>
      <c r="S58" s="31">
        <f t="shared" si="2"/>
        <v>0.12540000000000001</v>
      </c>
      <c r="T58" s="31">
        <f t="shared" si="5"/>
        <v>0.75239999999999996</v>
      </c>
      <c r="U58" s="29" t="s">
        <v>52</v>
      </c>
      <c r="V58" s="33">
        <f>T58*0.8</f>
        <v>0.60192000000000001</v>
      </c>
      <c r="W58" s="46">
        <v>0.35</v>
      </c>
      <c r="X58" s="10"/>
    </row>
    <row r="59" spans="1:24" ht="36.950000000000003" customHeight="1" thickBot="1" x14ac:dyDescent="0.5">
      <c r="A59" s="39"/>
      <c r="B59" s="40"/>
      <c r="C59" s="41"/>
      <c r="D59" s="41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32"/>
      <c r="P59" s="29"/>
      <c r="Q59" s="31"/>
      <c r="R59" s="29"/>
      <c r="S59" s="31"/>
      <c r="T59" s="31"/>
      <c r="U59" s="29"/>
      <c r="V59" s="33"/>
      <c r="W59" s="47"/>
      <c r="X59" s="10"/>
    </row>
    <row r="60" spans="1:24" ht="26.25" x14ac:dyDescent="0.25">
      <c r="A60" s="16"/>
      <c r="B60" s="17"/>
      <c r="C60" s="42"/>
      <c r="D60" s="42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8"/>
      <c r="P60" s="17"/>
      <c r="Q60" s="19"/>
      <c r="R60" s="17"/>
      <c r="S60" s="19"/>
      <c r="T60" s="19"/>
      <c r="U60" s="17"/>
      <c r="V60" s="20"/>
      <c r="W60" s="9"/>
      <c r="X60" s="10"/>
    </row>
    <row r="61" spans="1:24" ht="54.6" customHeight="1" x14ac:dyDescent="0.25">
      <c r="A61" s="16"/>
      <c r="B61" s="17"/>
      <c r="C61" s="53"/>
      <c r="D61" s="53"/>
      <c r="E61" s="53"/>
      <c r="F61" s="53"/>
      <c r="G61" s="53"/>
      <c r="H61" s="53"/>
      <c r="I61" s="53"/>
      <c r="J61" s="53"/>
      <c r="L61" s="54" t="s">
        <v>79</v>
      </c>
      <c r="M61" s="54"/>
      <c r="N61" s="17"/>
      <c r="O61" s="18"/>
      <c r="P61" s="53" t="s">
        <v>57</v>
      </c>
      <c r="Q61" s="53"/>
      <c r="R61" s="53"/>
      <c r="S61" s="19"/>
      <c r="T61" s="19"/>
      <c r="U61" s="17"/>
      <c r="V61" s="20"/>
      <c r="W61" s="9"/>
      <c r="X61" s="10"/>
    </row>
    <row r="62" spans="1:24" ht="54" customHeight="1" x14ac:dyDescent="0.25">
      <c r="A62" s="16"/>
      <c r="B62" s="17"/>
      <c r="C62" s="53"/>
      <c r="D62" s="53"/>
      <c r="E62" s="53"/>
      <c r="F62" s="53"/>
      <c r="G62" s="53"/>
      <c r="H62" s="53"/>
      <c r="I62" s="53"/>
      <c r="J62" s="53"/>
      <c r="N62" s="17"/>
      <c r="O62" s="18"/>
      <c r="P62" s="53"/>
      <c r="Q62" s="53"/>
      <c r="R62" s="53"/>
      <c r="S62" s="19"/>
      <c r="T62" s="19"/>
      <c r="U62" s="17"/>
      <c r="V62" s="20"/>
      <c r="W62" s="9"/>
      <c r="X62" s="10"/>
    </row>
    <row r="63" spans="1:24" ht="26.25" x14ac:dyDescent="0.25">
      <c r="A63" s="16"/>
      <c r="B63" s="21"/>
      <c r="C63" s="21"/>
      <c r="D63" s="21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  <c r="P63" s="22"/>
      <c r="Q63" s="22"/>
      <c r="R63" s="22"/>
      <c r="S63" s="24"/>
      <c r="T63" s="22"/>
      <c r="U63" s="21"/>
      <c r="V63" s="25"/>
      <c r="W63" s="12"/>
      <c r="X63" s="13"/>
    </row>
    <row r="64" spans="1:24" ht="26.25" x14ac:dyDescent="0.25">
      <c r="A64" s="55"/>
      <c r="B64" s="55"/>
      <c r="C64" s="56"/>
      <c r="D64" s="56"/>
      <c r="E64" s="56"/>
      <c r="F64" s="56"/>
      <c r="G64" s="56"/>
      <c r="H64" s="56"/>
      <c r="I64" s="56"/>
      <c r="J64" s="56"/>
      <c r="L64" s="57" t="s">
        <v>80</v>
      </c>
      <c r="M64" s="57"/>
      <c r="N64" s="42"/>
      <c r="O64" s="23"/>
      <c r="P64" s="56" t="s">
        <v>58</v>
      </c>
      <c r="Q64" s="56"/>
      <c r="R64" s="56"/>
      <c r="S64" s="42"/>
      <c r="T64" s="42"/>
      <c r="U64" s="42"/>
      <c r="V64" s="42"/>
      <c r="W64" s="43"/>
      <c r="X64" s="13"/>
    </row>
    <row r="65" spans="1:24" ht="18.75" x14ac:dyDescent="0.3">
      <c r="A65" s="48"/>
      <c r="B65" s="48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4"/>
      <c r="P65" s="10"/>
      <c r="Q65" s="10"/>
      <c r="R65" s="10"/>
      <c r="S65" s="10"/>
      <c r="T65" s="10"/>
      <c r="U65" s="10"/>
      <c r="V65" s="10"/>
      <c r="W65" s="10"/>
      <c r="X65" s="12"/>
    </row>
    <row r="66" spans="1:24" ht="19.149999999999999" customHeight="1" x14ac:dyDescent="0.25">
      <c r="A66" s="49"/>
      <c r="B66" s="49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1"/>
      <c r="W66" s="13"/>
      <c r="X66" s="13"/>
    </row>
  </sheetData>
  <mergeCells count="17">
    <mergeCell ref="B3:U3"/>
    <mergeCell ref="A5:A6"/>
    <mergeCell ref="B5:B6"/>
    <mergeCell ref="C5:C6"/>
    <mergeCell ref="D5:D6"/>
    <mergeCell ref="E5:V5"/>
    <mergeCell ref="A65:B65"/>
    <mergeCell ref="A66:B66"/>
    <mergeCell ref="W5:W6"/>
    <mergeCell ref="X5:X6"/>
    <mergeCell ref="C61:J62"/>
    <mergeCell ref="L61:M61"/>
    <mergeCell ref="P61:R62"/>
    <mergeCell ref="A64:B64"/>
    <mergeCell ref="C64:J64"/>
    <mergeCell ref="L64:M64"/>
    <mergeCell ref="P64:R64"/>
  </mergeCells>
  <pageMargins left="0.25" right="0.25" top="0.75" bottom="0.75" header="0.3" footer="0.3"/>
  <pageSetup paperSize="9" scale="36" orientation="landscape" horizontalDpi="180" verticalDpi="180" r:id="rId1"/>
  <rowBreaks count="1" manualBreakCount="1">
    <brk id="3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 попереднім (2)</vt:lpstr>
      <vt:lpstr>'з попереднім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2018-01-29T13:27:54Z</dcterms:modified>
</cp:coreProperties>
</file>