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2330" windowHeight="6135"/>
  </bookViews>
  <sheets>
    <sheet name="Лист2" sheetId="8" r:id="rId1"/>
  </sheets>
  <calcPr calcId="145621" refMode="R1C1"/>
</workbook>
</file>

<file path=xl/calcChain.xml><?xml version="1.0" encoding="utf-8"?>
<calcChain xmlns="http://schemas.openxmlformats.org/spreadsheetml/2006/main">
  <c r="M12" i="8" l="1"/>
  <c r="R53" i="8" l="1"/>
  <c r="R41" i="8" l="1"/>
  <c r="M37" i="8"/>
  <c r="R30" i="8" l="1"/>
  <c r="S28" i="8"/>
  <c r="R29" i="8"/>
  <c r="R27" i="8"/>
  <c r="S29" i="8"/>
  <c r="U25" i="8" l="1"/>
  <c r="U19" i="8"/>
  <c r="M19" i="8" l="1"/>
  <c r="M18" i="8"/>
  <c r="Q18" i="8"/>
  <c r="U56" i="8" l="1"/>
  <c r="M23" i="8" l="1"/>
  <c r="M58" i="8"/>
  <c r="M57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2" i="8"/>
  <c r="M21" i="8"/>
  <c r="M20" i="8"/>
  <c r="M17" i="8"/>
  <c r="M16" i="8"/>
  <c r="M15" i="8"/>
  <c r="M14" i="8"/>
  <c r="M11" i="8"/>
  <c r="M10" i="8"/>
  <c r="M9" i="8"/>
  <c r="M8" i="8"/>
  <c r="M13" i="8"/>
  <c r="P13" i="8" s="1"/>
  <c r="Q13" i="8" s="1"/>
  <c r="S13" i="8" s="1"/>
  <c r="P58" i="8" l="1"/>
  <c r="Q58" i="8" s="1"/>
  <c r="S58" i="8" s="1"/>
  <c r="U58" i="8" s="1"/>
  <c r="P57" i="8"/>
  <c r="Q57" i="8" s="1"/>
  <c r="S57" i="8" s="1"/>
  <c r="U57" i="8" s="1"/>
  <c r="P55" i="8"/>
  <c r="Q55" i="8" s="1"/>
  <c r="S55" i="8" s="1"/>
  <c r="U55" i="8" s="1"/>
  <c r="P54" i="8"/>
  <c r="Q54" i="8" s="1"/>
  <c r="S54" i="8" s="1"/>
  <c r="U54" i="8" s="1"/>
  <c r="P53" i="8"/>
  <c r="Q53" i="8" s="1"/>
  <c r="S53" i="8" s="1"/>
  <c r="U53" i="8" s="1"/>
  <c r="P52" i="8"/>
  <c r="Q52" i="8" s="1"/>
  <c r="S52" i="8" s="1"/>
  <c r="U52" i="8" s="1"/>
  <c r="P51" i="8"/>
  <c r="Q51" i="8" s="1"/>
  <c r="S51" i="8" s="1"/>
  <c r="U51" i="8" s="1"/>
  <c r="P50" i="8"/>
  <c r="Q50" i="8" s="1"/>
  <c r="S50" i="8" s="1"/>
  <c r="U50" i="8" s="1"/>
  <c r="P49" i="8"/>
  <c r="Q49" i="8" s="1"/>
  <c r="S49" i="8" s="1"/>
  <c r="U49" i="8" s="1"/>
  <c r="P48" i="8"/>
  <c r="Q48" i="8" s="1"/>
  <c r="S48" i="8" s="1"/>
  <c r="U48" i="8" s="1"/>
  <c r="P47" i="8"/>
  <c r="Q47" i="8" s="1"/>
  <c r="S47" i="8" s="1"/>
  <c r="U47" i="8" s="1"/>
  <c r="P46" i="8"/>
  <c r="Q46" i="8" s="1"/>
  <c r="S46" i="8" s="1"/>
  <c r="U46" i="8" s="1"/>
  <c r="P45" i="8"/>
  <c r="Q45" i="8" s="1"/>
  <c r="S45" i="8" s="1"/>
  <c r="U45" i="8" s="1"/>
  <c r="P44" i="8"/>
  <c r="Q44" i="8" s="1"/>
  <c r="S44" i="8" s="1"/>
  <c r="U44" i="8" s="1"/>
  <c r="P43" i="8"/>
  <c r="Q43" i="8" s="1"/>
  <c r="S43" i="8" s="1"/>
  <c r="U43" i="8" s="1"/>
  <c r="P42" i="8"/>
  <c r="Q42" i="8" s="1"/>
  <c r="S42" i="8" s="1"/>
  <c r="U42" i="8" s="1"/>
  <c r="P41" i="8"/>
  <c r="Q41" i="8" s="1"/>
  <c r="S41" i="8" s="1"/>
  <c r="U41" i="8" s="1"/>
  <c r="P40" i="8"/>
  <c r="Q40" i="8" s="1"/>
  <c r="S40" i="8" s="1"/>
  <c r="U40" i="8" s="1"/>
  <c r="P39" i="8"/>
  <c r="Q39" i="8" s="1"/>
  <c r="S39" i="8" s="1"/>
  <c r="U39" i="8" s="1"/>
  <c r="P38" i="8"/>
  <c r="Q38" i="8" s="1"/>
  <c r="S38" i="8" s="1"/>
  <c r="U38" i="8" s="1"/>
  <c r="P37" i="8"/>
  <c r="Q37" i="8" s="1"/>
  <c r="S37" i="8" s="1"/>
  <c r="U37" i="8" s="1"/>
  <c r="P36" i="8"/>
  <c r="Q36" i="8" s="1"/>
  <c r="S36" i="8" s="1"/>
  <c r="U36" i="8" s="1"/>
  <c r="P35" i="8"/>
  <c r="Q35" i="8" s="1"/>
  <c r="S35" i="8" s="1"/>
  <c r="U35" i="8" s="1"/>
  <c r="P34" i="8"/>
  <c r="Q34" i="8" s="1"/>
  <c r="S34" i="8" s="1"/>
  <c r="P33" i="8"/>
  <c r="Q33" i="8" s="1"/>
  <c r="S33" i="8" s="1"/>
  <c r="P32" i="8"/>
  <c r="Q32" i="8" s="1"/>
  <c r="S32" i="8" s="1"/>
  <c r="P31" i="8"/>
  <c r="Q31" i="8" s="1"/>
  <c r="S31" i="8" s="1"/>
  <c r="P30" i="8"/>
  <c r="Q30" i="8" s="1"/>
  <c r="S30" i="8" s="1"/>
  <c r="P29" i="8"/>
  <c r="Q29" i="8" s="1"/>
  <c r="P28" i="8"/>
  <c r="Q28" i="8" s="1"/>
  <c r="P27" i="8"/>
  <c r="Q27" i="8" s="1"/>
  <c r="S27" i="8" s="1"/>
  <c r="P26" i="8"/>
  <c r="Q26" i="8" s="1"/>
  <c r="S26" i="8" s="1"/>
  <c r="P25" i="8"/>
  <c r="Q25" i="8" s="1"/>
  <c r="S25" i="8" s="1"/>
  <c r="P24" i="8"/>
  <c r="Q24" i="8" s="1"/>
  <c r="S24" i="8" s="1"/>
  <c r="P22" i="8"/>
  <c r="Q22" i="8" s="1"/>
  <c r="S22" i="8" s="1"/>
  <c r="P21" i="8"/>
  <c r="Q21" i="8" s="1"/>
  <c r="S21" i="8" s="1"/>
  <c r="P20" i="8"/>
  <c r="Q20" i="8" s="1"/>
  <c r="S20" i="8" s="1"/>
  <c r="P23" i="8"/>
  <c r="Q23" i="8" s="1"/>
  <c r="S23" i="8" s="1"/>
  <c r="P19" i="8"/>
  <c r="Q19" i="8" s="1"/>
  <c r="S19" i="8" s="1"/>
  <c r="P18" i="8"/>
  <c r="S18" i="8" s="1"/>
  <c r="P17" i="8"/>
  <c r="Q17" i="8" s="1"/>
  <c r="S17" i="8" s="1"/>
  <c r="P16" i="8"/>
  <c r="Q16" i="8" s="1"/>
  <c r="S16" i="8" s="1"/>
  <c r="P15" i="8"/>
  <c r="Q15" i="8" s="1"/>
  <c r="S15" i="8" s="1"/>
  <c r="P14" i="8"/>
  <c r="Q14" i="8" s="1"/>
  <c r="S14" i="8" s="1"/>
  <c r="P11" i="8"/>
  <c r="Q11" i="8" s="1"/>
  <c r="S11" i="8" s="1"/>
  <c r="R11" i="8" s="1"/>
  <c r="P10" i="8"/>
  <c r="Q10" i="8" s="1"/>
  <c r="S10" i="8" s="1"/>
  <c r="R10" i="8" s="1"/>
  <c r="P9" i="8"/>
  <c r="Q9" i="8" s="1"/>
  <c r="S9" i="8" s="1"/>
  <c r="R9" i="8" s="1"/>
  <c r="P8" i="8"/>
  <c r="Q8" i="8" s="1"/>
  <c r="S8" i="8" s="1"/>
  <c r="R8" i="8" s="1"/>
  <c r="P12" i="8" l="1"/>
  <c r="Q12" i="8" s="1"/>
  <c r="S12" i="8" s="1"/>
  <c r="R12" i="8" s="1"/>
  <c r="C59" i="8"/>
  <c r="B59" i="8"/>
  <c r="R58" i="8"/>
  <c r="R57" i="8"/>
  <c r="R55" i="8"/>
  <c r="R54" i="8"/>
  <c r="R50" i="8"/>
  <c r="R49" i="8"/>
  <c r="R48" i="8"/>
  <c r="R47" i="8"/>
  <c r="R46" i="8"/>
  <c r="R44" i="8"/>
  <c r="R43" i="8"/>
  <c r="R40" i="8"/>
  <c r="R39" i="8"/>
  <c r="R38" i="8"/>
  <c r="R37" i="8"/>
  <c r="R36" i="8"/>
  <c r="R35" i="8"/>
  <c r="R34" i="8"/>
  <c r="R33" i="8"/>
  <c r="R32" i="8"/>
  <c r="R31" i="8"/>
  <c r="U31" i="8" s="1"/>
  <c r="U30" i="8"/>
  <c r="U29" i="8"/>
  <c r="R28" i="8"/>
  <c r="R26" i="8"/>
  <c r="U26" i="8" s="1"/>
  <c r="R25" i="8"/>
  <c r="R24" i="8"/>
  <c r="R22" i="8"/>
  <c r="U22" i="8" s="1"/>
  <c r="U21" i="8"/>
  <c r="R21" i="8"/>
  <c r="R20" i="8"/>
  <c r="U20" i="8" s="1"/>
  <c r="U18" i="8"/>
  <c r="R17" i="8"/>
  <c r="U17" i="8" s="1"/>
  <c r="U16" i="8"/>
  <c r="R16" i="8"/>
  <c r="R15" i="8"/>
  <c r="U15" i="8" s="1"/>
  <c r="R14" i="8"/>
  <c r="R13" i="8"/>
  <c r="U13" i="8" s="1"/>
  <c r="U11" i="8"/>
  <c r="U10" i="8"/>
  <c r="U9" i="8"/>
  <c r="U8" i="8"/>
  <c r="U27" i="8" l="1"/>
  <c r="U28" i="8"/>
  <c r="R52" i="8"/>
  <c r="R23" i="8"/>
  <c r="U12" i="8"/>
  <c r="U14" i="8"/>
  <c r="U23" i="8"/>
  <c r="U24" i="8"/>
  <c r="U32" i="8"/>
  <c r="U33" i="8"/>
  <c r="U34" i="8"/>
  <c r="R42" i="8"/>
  <c r="R51" i="8"/>
  <c r="R45" i="8"/>
</calcChain>
</file>

<file path=xl/sharedStrings.xml><?xml version="1.0" encoding="utf-8"?>
<sst xmlns="http://schemas.openxmlformats.org/spreadsheetml/2006/main" count="74" uniqueCount="74">
  <si>
    <t>Адреса</t>
  </si>
  <si>
    <t>Перелік послуг і витрат за 1 кв.м. загальної площі квартири (грн.)</t>
  </si>
  <si>
    <t>Прибирання прибудинкової території</t>
  </si>
  <si>
    <t>Вивіз та утилізація ТПВ</t>
  </si>
  <si>
    <t>Технічне обслуговування внутрішньо будинкових систем водопостачання та водовідведення</t>
  </si>
  <si>
    <t>Поточний ремонт</t>
  </si>
  <si>
    <t xml:space="preserve">Освітлення місць загального користування </t>
  </si>
  <si>
    <t>Перевірка димовентиляційних каналів</t>
  </si>
  <si>
    <t>Загальновиробничі витрати</t>
  </si>
  <si>
    <t>Адміністративні витрати</t>
  </si>
  <si>
    <t>Собівартість</t>
  </si>
  <si>
    <t>Рентабельність (%)</t>
  </si>
  <si>
    <t>Прибуток</t>
  </si>
  <si>
    <t>ПДВ</t>
  </si>
  <si>
    <t>Клас будинку</t>
  </si>
  <si>
    <t>Центральна,84</t>
  </si>
  <si>
    <t>Чкалова,14</t>
  </si>
  <si>
    <t>Чкалова,12</t>
  </si>
  <si>
    <t>28 Червня,12а</t>
  </si>
  <si>
    <t>1 Травня,2</t>
  </si>
  <si>
    <t>1 Травня,4</t>
  </si>
  <si>
    <t>1 Травня,6</t>
  </si>
  <si>
    <t>1 Травня,8</t>
  </si>
  <si>
    <t>1 Травня,28</t>
  </si>
  <si>
    <t>Пушкіна,12</t>
  </si>
  <si>
    <t>Пушкіна,14</t>
  </si>
  <si>
    <t>Пушкіна,7 а</t>
  </si>
  <si>
    <t>пров. Гейне,7а</t>
  </si>
  <si>
    <t>28 Червня,14</t>
  </si>
  <si>
    <t>Центральна,10</t>
  </si>
  <si>
    <t>Центральна,67</t>
  </si>
  <si>
    <t>Центральна,130</t>
  </si>
  <si>
    <t>Центральна,132</t>
  </si>
  <si>
    <t>Центральна,134</t>
  </si>
  <si>
    <t>Центральна,140а</t>
  </si>
  <si>
    <t>Центральна,140б</t>
  </si>
  <si>
    <t>Чкалова,2а</t>
  </si>
  <si>
    <t>Гоголя,2</t>
  </si>
  <si>
    <t>Горького,2</t>
  </si>
  <si>
    <t>Горького,5</t>
  </si>
  <si>
    <t>Шевченко,26</t>
  </si>
  <si>
    <t>Шевченко,30</t>
  </si>
  <si>
    <t>Пирогова,18</t>
  </si>
  <si>
    <t>Пирогова,22</t>
  </si>
  <si>
    <t>Пушкіна,10а</t>
  </si>
  <si>
    <t>Центральна,45</t>
  </si>
  <si>
    <t>Центральна,144а</t>
  </si>
  <si>
    <t>Центральна,146</t>
  </si>
  <si>
    <t>Кількість прописаних чоловік , чол.</t>
  </si>
  <si>
    <t>Загальна площа будинку, м2</t>
  </si>
  <si>
    <t>Дератизація</t>
  </si>
  <si>
    <t>Ринкова (Боженко),37</t>
  </si>
  <si>
    <t>Привокзальна (Кірова),6</t>
  </si>
  <si>
    <t>Привокзальна (Кірова),2а</t>
  </si>
  <si>
    <t>Хотинська (Котовського),31а</t>
  </si>
  <si>
    <t>Хотинська (Котовського),28</t>
  </si>
  <si>
    <t>Героїв Майдану (Чапаєва),17</t>
  </si>
  <si>
    <t>Героїв Майдану (Чапаєва),19</t>
  </si>
  <si>
    <t>Героїв Майдану (Чапаєва),29а</t>
  </si>
  <si>
    <t>Героїв Майдану (Чапаєва),29б</t>
  </si>
  <si>
    <t>Героїв Майдану (Чапаєва),29в</t>
  </si>
  <si>
    <t>Героїв Майдану (Чапаєва),25</t>
  </si>
  <si>
    <t>Привокзальна (Кірова),10</t>
  </si>
  <si>
    <t>Хотинська (Котовського),9</t>
  </si>
  <si>
    <t>Героїв Майдану (Чапаєва),31</t>
  </si>
  <si>
    <t>М.Грушевського (Щорса),14</t>
  </si>
  <si>
    <t>М.Грушевського (Щорса),16</t>
  </si>
  <si>
    <t>М.Грушевського (Щорса),18</t>
  </si>
  <si>
    <t>пров.Героїв Майдану (Чапаєва),3а</t>
  </si>
  <si>
    <t>Всього</t>
  </si>
  <si>
    <t>Ціна послуги з управління багатоквартирними будинками на 2019 р.</t>
  </si>
  <si>
    <t>Ціна без ПДВ</t>
  </si>
  <si>
    <t>Ціна з ПДВ</t>
  </si>
  <si>
    <t>Ціна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</si>
</sst>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6"/>
      <color theme="3" tint="0.39997558519241921"/>
      <name val="Times New Roman"/>
      <family val="1"/>
      <charset val="204"/>
    </font>
    <font>
      <b/>
      <sz val="26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0" xfId="0" applyFont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4" fontId="6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2" fontId="4" fillId="0" borderId="8" xfId="0" applyNumberFormat="1" applyFont="1" applyBorder="1" applyAlignment="1">
      <alignment horizontal="left" vertical="top"/>
    </xf>
    <xf numFmtId="164" fontId="4" fillId="0" borderId="8" xfId="0" applyNumberFormat="1" applyFont="1" applyBorder="1" applyAlignment="1">
      <alignment horizontal="left" vertical="top" wrapText="1"/>
    </xf>
    <xf numFmtId="0" fontId="0" fillId="0" borderId="8" xfId="0" applyBorder="1"/>
    <xf numFmtId="0" fontId="1" fillId="0" borderId="6" xfId="0" applyFont="1" applyBorder="1"/>
    <xf numFmtId="0" fontId="9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3" xfId="0" applyBorder="1"/>
    <xf numFmtId="0" fontId="1" fillId="0" borderId="17" xfId="0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left" vertical="top" wrapText="1"/>
    </xf>
    <xf numFmtId="0" fontId="11" fillId="0" borderId="0" xfId="0" applyFont="1"/>
    <xf numFmtId="0" fontId="10" fillId="0" borderId="16" xfId="0" applyFont="1" applyBorder="1" applyAlignment="1">
      <alignment horizontal="left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center" textRotation="90" wrapText="1"/>
    </xf>
    <xf numFmtId="0" fontId="11" fillId="0" borderId="1" xfId="0" applyFont="1" applyBorder="1"/>
    <xf numFmtId="0" fontId="12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164" fontId="12" fillId="0" borderId="16" xfId="0" applyNumberFormat="1" applyFont="1" applyBorder="1" applyAlignment="1">
      <alignment horizontal="left" vertical="top" wrapText="1"/>
    </xf>
    <xf numFmtId="164" fontId="12" fillId="0" borderId="5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2" fillId="0" borderId="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164" fontId="12" fillId="0" borderId="17" xfId="0" applyNumberFormat="1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textRotation="90" wrapText="1"/>
    </xf>
    <xf numFmtId="2" fontId="12" fillId="0" borderId="0" xfId="0" applyNumberFormat="1" applyFont="1" applyBorder="1"/>
    <xf numFmtId="2" fontId="8" fillId="0" borderId="0" xfId="0" applyNumberFormat="1" applyFont="1" applyBorder="1"/>
    <xf numFmtId="2" fontId="7" fillId="0" borderId="0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="40" zoomScaleNormal="40" zoomScaleSheetLayoutView="40" workbookViewId="0">
      <selection activeCell="A8" sqref="A8"/>
    </sheetView>
  </sheetViews>
  <sheetFormatPr defaultRowHeight="15" x14ac:dyDescent="0.25"/>
  <cols>
    <col min="1" max="1" width="75.85546875" customWidth="1"/>
    <col min="2" max="2" width="20.140625" customWidth="1"/>
    <col min="3" max="3" width="17.85546875" customWidth="1"/>
    <col min="4" max="4" width="20.85546875" customWidth="1"/>
    <col min="5" max="5" width="21.28515625" customWidth="1"/>
    <col min="6" max="6" width="22" customWidth="1"/>
    <col min="7" max="7" width="13.140625" customWidth="1"/>
    <col min="8" max="8" width="18.85546875" customWidth="1"/>
    <col min="9" max="9" width="18.7109375" customWidth="1"/>
    <col min="10" max="10" width="18.140625" customWidth="1"/>
    <col min="11" max="11" width="17.7109375" customWidth="1"/>
    <col min="12" max="12" width="19.7109375" customWidth="1"/>
    <col min="13" max="13" width="18.42578125" customWidth="1"/>
    <col min="14" max="14" width="7.85546875" customWidth="1"/>
    <col min="15" max="15" width="10" customWidth="1"/>
    <col min="16" max="16" width="18.7109375" customWidth="1"/>
    <col min="17" max="17" width="17.140625" customWidth="1"/>
    <col min="18" max="18" width="17.5703125" customWidth="1"/>
    <col min="19" max="19" width="17" customWidth="1"/>
    <col min="20" max="20" width="11.140625" customWidth="1"/>
    <col min="21" max="21" width="20.5703125" customWidth="1"/>
    <col min="22" max="22" width="23.28515625" customWidth="1"/>
    <col min="23" max="23" width="22.5703125" customWidth="1"/>
  </cols>
  <sheetData>
    <row r="1" spans="1:23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ht="27" x14ac:dyDescent="0.35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"/>
      <c r="V3" s="5"/>
    </row>
    <row r="4" spans="1:23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29.25" customHeight="1" thickBot="1" x14ac:dyDescent="0.5">
      <c r="A5" s="52" t="s">
        <v>0</v>
      </c>
      <c r="B5" s="54" t="s">
        <v>49</v>
      </c>
      <c r="C5" s="56" t="s">
        <v>48</v>
      </c>
      <c r="D5" s="58" t="s">
        <v>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26"/>
    </row>
    <row r="6" spans="1:23" ht="408.75" thickBot="1" x14ac:dyDescent="0.5">
      <c r="A6" s="53"/>
      <c r="B6" s="55"/>
      <c r="C6" s="57"/>
      <c r="D6" s="27" t="s">
        <v>2</v>
      </c>
      <c r="E6" s="28" t="s">
        <v>3</v>
      </c>
      <c r="F6" s="29" t="s">
        <v>4</v>
      </c>
      <c r="G6" s="28" t="s">
        <v>5</v>
      </c>
      <c r="H6" s="28" t="s">
        <v>6</v>
      </c>
      <c r="I6" s="28" t="s">
        <v>7</v>
      </c>
      <c r="J6" s="28" t="s">
        <v>50</v>
      </c>
      <c r="K6" s="28" t="s">
        <v>8</v>
      </c>
      <c r="L6" s="28" t="s">
        <v>9</v>
      </c>
      <c r="M6" s="28" t="s">
        <v>10</v>
      </c>
      <c r="N6" s="30"/>
      <c r="O6" s="28" t="s">
        <v>11</v>
      </c>
      <c r="P6" s="28" t="s">
        <v>12</v>
      </c>
      <c r="Q6" s="28" t="s">
        <v>71</v>
      </c>
      <c r="R6" s="28" t="s">
        <v>13</v>
      </c>
      <c r="S6" s="28" t="s">
        <v>72</v>
      </c>
      <c r="T6" s="28" t="s">
        <v>14</v>
      </c>
      <c r="U6" s="48" t="s">
        <v>73</v>
      </c>
      <c r="V6" s="60"/>
      <c r="W6" s="43"/>
    </row>
    <row r="7" spans="1:23" ht="35.1" customHeight="1" thickBot="1" x14ac:dyDescent="0.3">
      <c r="A7" s="3">
        <v>2</v>
      </c>
      <c r="B7" s="4"/>
      <c r="C7" s="20"/>
      <c r="D7" s="24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2"/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1">
        <v>19</v>
      </c>
      <c r="V7" s="8"/>
      <c r="W7" s="7"/>
    </row>
    <row r="8" spans="1:23" s="37" customFormat="1" ht="35.1" customHeight="1" thickBot="1" x14ac:dyDescent="0.5">
      <c r="A8" s="31" t="s">
        <v>15</v>
      </c>
      <c r="B8" s="32">
        <v>354.7</v>
      </c>
      <c r="C8" s="33">
        <v>6</v>
      </c>
      <c r="D8" s="34">
        <v>0</v>
      </c>
      <c r="E8" s="35"/>
      <c r="F8" s="35">
        <v>0.155</v>
      </c>
      <c r="G8" s="35"/>
      <c r="H8" s="35">
        <v>0</v>
      </c>
      <c r="I8" s="35">
        <v>0.20200000000000001</v>
      </c>
      <c r="J8" s="35">
        <v>0</v>
      </c>
      <c r="K8" s="35">
        <v>3.5000000000000003E-2</v>
      </c>
      <c r="L8" s="35">
        <v>1.7999999999999999E-2</v>
      </c>
      <c r="M8" s="35">
        <f t="shared" ref="M8:M13" si="0">D8+F8+H8+I8+J8+K8+L8</f>
        <v>0.41000000000000003</v>
      </c>
      <c r="N8" s="36"/>
      <c r="O8" s="31">
        <v>3</v>
      </c>
      <c r="P8" s="35">
        <f t="shared" ref="P8:P13" si="1">M8*3%</f>
        <v>1.23E-2</v>
      </c>
      <c r="Q8" s="35">
        <f t="shared" ref="Q8:Q13" si="2">M8+P8</f>
        <v>0.42230000000000001</v>
      </c>
      <c r="R8" s="35">
        <f>S8-Q8</f>
        <v>8.445999999999998E-2</v>
      </c>
      <c r="S8" s="35">
        <f t="shared" ref="S8:S13" si="3">Q8*1.2</f>
        <v>0.50675999999999999</v>
      </c>
      <c r="T8" s="31"/>
      <c r="U8" s="49">
        <f>S8</f>
        <v>0.50675999999999999</v>
      </c>
      <c r="V8" s="44"/>
      <c r="W8" s="44"/>
    </row>
    <row r="9" spans="1:23" s="37" customFormat="1" ht="35.1" customHeight="1" thickBot="1" x14ac:dyDescent="0.5">
      <c r="A9" s="31" t="s">
        <v>16</v>
      </c>
      <c r="B9" s="32">
        <v>1329.6</v>
      </c>
      <c r="C9" s="33">
        <v>41</v>
      </c>
      <c r="D9" s="34">
        <v>0.8</v>
      </c>
      <c r="E9" s="35"/>
      <c r="F9" s="35">
        <v>0.129</v>
      </c>
      <c r="G9" s="35"/>
      <c r="H9" s="35">
        <v>0.23699999999999999</v>
      </c>
      <c r="I9" s="35">
        <v>8.7999999999999995E-2</v>
      </c>
      <c r="J9" s="35">
        <v>1.9E-2</v>
      </c>
      <c r="K9" s="35">
        <v>3.5000000000000003E-2</v>
      </c>
      <c r="L9" s="35">
        <v>5.5E-2</v>
      </c>
      <c r="M9" s="35">
        <f t="shared" si="0"/>
        <v>1.3629999999999998</v>
      </c>
      <c r="N9" s="36"/>
      <c r="O9" s="31">
        <v>3</v>
      </c>
      <c r="P9" s="35">
        <f t="shared" si="1"/>
        <v>4.0889999999999989E-2</v>
      </c>
      <c r="Q9" s="35">
        <f t="shared" si="2"/>
        <v>1.4038899999999999</v>
      </c>
      <c r="R9" s="35">
        <f>S9-Q9</f>
        <v>0.28077799999999997</v>
      </c>
      <c r="S9" s="35">
        <f t="shared" si="3"/>
        <v>1.6846679999999998</v>
      </c>
      <c r="T9" s="31"/>
      <c r="U9" s="49">
        <f t="shared" ref="U9:U34" si="4">S9*1</f>
        <v>1.6846679999999998</v>
      </c>
      <c r="V9" s="44"/>
      <c r="W9" s="44"/>
    </row>
    <row r="10" spans="1:23" s="37" customFormat="1" ht="34.5" customHeight="1" thickBot="1" x14ac:dyDescent="0.5">
      <c r="A10" s="31" t="s">
        <v>17</v>
      </c>
      <c r="B10" s="32">
        <v>1334.6</v>
      </c>
      <c r="C10" s="33">
        <v>48</v>
      </c>
      <c r="D10" s="34">
        <v>0.79700000000000004</v>
      </c>
      <c r="E10" s="35"/>
      <c r="F10" s="35">
        <v>0.124</v>
      </c>
      <c r="G10" s="35"/>
      <c r="H10" s="35">
        <v>0.36199999999999999</v>
      </c>
      <c r="I10" s="35">
        <v>8.4000000000000005E-2</v>
      </c>
      <c r="J10" s="35">
        <v>0</v>
      </c>
      <c r="K10" s="35">
        <v>3.5000000000000003E-2</v>
      </c>
      <c r="L10" s="35">
        <v>0.06</v>
      </c>
      <c r="M10" s="35">
        <f t="shared" si="0"/>
        <v>1.462</v>
      </c>
      <c r="N10" s="36"/>
      <c r="O10" s="31">
        <v>3</v>
      </c>
      <c r="P10" s="35">
        <f t="shared" si="1"/>
        <v>4.3859999999999996E-2</v>
      </c>
      <c r="Q10" s="35">
        <f t="shared" si="2"/>
        <v>1.50586</v>
      </c>
      <c r="R10" s="35">
        <f>S10-Q10</f>
        <v>0.301172</v>
      </c>
      <c r="S10" s="35">
        <f t="shared" si="3"/>
        <v>1.807032</v>
      </c>
      <c r="T10" s="31"/>
      <c r="U10" s="49">
        <f t="shared" si="4"/>
        <v>1.807032</v>
      </c>
      <c r="V10" s="44"/>
      <c r="W10" s="44"/>
    </row>
    <row r="11" spans="1:23" s="37" customFormat="1" ht="35.1" customHeight="1" thickBot="1" x14ac:dyDescent="0.5">
      <c r="A11" s="31" t="s">
        <v>18</v>
      </c>
      <c r="B11" s="32">
        <v>697.5</v>
      </c>
      <c r="C11" s="33">
        <v>23</v>
      </c>
      <c r="D11" s="34">
        <v>0</v>
      </c>
      <c r="E11" s="35"/>
      <c r="F11" s="35">
        <v>0.11799999999999999</v>
      </c>
      <c r="G11" s="35"/>
      <c r="H11" s="35">
        <v>0.17399999999999999</v>
      </c>
      <c r="I11" s="35">
        <v>0.08</v>
      </c>
      <c r="J11" s="35">
        <v>0</v>
      </c>
      <c r="K11" s="35">
        <v>3.5000000000000003E-2</v>
      </c>
      <c r="L11" s="35">
        <v>1.7000000000000001E-2</v>
      </c>
      <c r="M11" s="35">
        <f t="shared" si="0"/>
        <v>0.42400000000000004</v>
      </c>
      <c r="N11" s="36"/>
      <c r="O11" s="31">
        <v>3</v>
      </c>
      <c r="P11" s="35">
        <f t="shared" si="1"/>
        <v>1.272E-2</v>
      </c>
      <c r="Q11" s="35">
        <f t="shared" si="2"/>
        <v>0.43672000000000005</v>
      </c>
      <c r="R11" s="35">
        <f>S11-Q11</f>
        <v>8.7344000000000033E-2</v>
      </c>
      <c r="S11" s="35">
        <f t="shared" si="3"/>
        <v>0.52406400000000009</v>
      </c>
      <c r="T11" s="31"/>
      <c r="U11" s="49">
        <f t="shared" si="4"/>
        <v>0.52406400000000009</v>
      </c>
      <c r="V11" s="44"/>
      <c r="W11" s="44"/>
    </row>
    <row r="12" spans="1:23" s="37" customFormat="1" ht="35.1" customHeight="1" thickBot="1" x14ac:dyDescent="0.5">
      <c r="A12" s="31" t="s">
        <v>19</v>
      </c>
      <c r="B12" s="32">
        <v>952.4</v>
      </c>
      <c r="C12" s="33">
        <v>34</v>
      </c>
      <c r="D12" s="34">
        <v>0.34499999999999997</v>
      </c>
      <c r="E12" s="35"/>
      <c r="F12" s="35">
        <v>0.17299999999999999</v>
      </c>
      <c r="G12" s="35"/>
      <c r="H12" s="35">
        <v>0.33900000000000002</v>
      </c>
      <c r="I12" s="35">
        <v>0.22600000000000001</v>
      </c>
      <c r="J12" s="35">
        <v>0</v>
      </c>
      <c r="K12" s="35">
        <v>3.5000000000000003E-2</v>
      </c>
      <c r="L12" s="35">
        <v>4.9000000000000002E-2</v>
      </c>
      <c r="M12" s="35">
        <f t="shared" si="0"/>
        <v>1.1669999999999998</v>
      </c>
      <c r="N12" s="36"/>
      <c r="O12" s="31">
        <v>3</v>
      </c>
      <c r="P12" s="35">
        <f t="shared" si="1"/>
        <v>3.5009999999999993E-2</v>
      </c>
      <c r="Q12" s="35">
        <f t="shared" si="2"/>
        <v>1.2020099999999998</v>
      </c>
      <c r="R12" s="35">
        <f>S12-Q12</f>
        <v>0.240402</v>
      </c>
      <c r="S12" s="35">
        <f t="shared" si="3"/>
        <v>1.4424119999999998</v>
      </c>
      <c r="T12" s="31"/>
      <c r="U12" s="49">
        <f t="shared" si="4"/>
        <v>1.4424119999999998</v>
      </c>
      <c r="V12" s="44"/>
      <c r="W12" s="44"/>
    </row>
    <row r="13" spans="1:23" s="37" customFormat="1" ht="35.1" customHeight="1" thickBot="1" x14ac:dyDescent="0.5">
      <c r="A13" s="31" t="s">
        <v>20</v>
      </c>
      <c r="B13" s="32">
        <v>974.5</v>
      </c>
      <c r="C13" s="33">
        <v>30</v>
      </c>
      <c r="D13" s="34">
        <v>0.33700000000000002</v>
      </c>
      <c r="E13" s="35"/>
      <c r="F13" s="35">
        <v>0.16900000000000001</v>
      </c>
      <c r="G13" s="35"/>
      <c r="H13" s="35">
        <v>0.29399999999999998</v>
      </c>
      <c r="I13" s="35">
        <v>0.22</v>
      </c>
      <c r="J13" s="35">
        <v>0</v>
      </c>
      <c r="K13" s="35">
        <v>3.5000000000000003E-2</v>
      </c>
      <c r="L13" s="35">
        <v>4.5999999999999999E-2</v>
      </c>
      <c r="M13" s="35">
        <f t="shared" si="0"/>
        <v>1.101</v>
      </c>
      <c r="N13" s="36"/>
      <c r="O13" s="31">
        <v>3</v>
      </c>
      <c r="P13" s="35">
        <f t="shared" si="1"/>
        <v>3.3029999999999997E-2</v>
      </c>
      <c r="Q13" s="35">
        <f t="shared" si="2"/>
        <v>1.1340299999999999</v>
      </c>
      <c r="R13" s="35">
        <f t="shared" ref="R13:R58" si="5">Q13*20%</f>
        <v>0.22680599999999998</v>
      </c>
      <c r="S13" s="35">
        <f t="shared" si="3"/>
        <v>1.3608359999999997</v>
      </c>
      <c r="T13" s="31"/>
      <c r="U13" s="49">
        <f t="shared" si="4"/>
        <v>1.3608359999999997</v>
      </c>
      <c r="V13" s="44"/>
      <c r="W13" s="44"/>
    </row>
    <row r="14" spans="1:23" s="37" customFormat="1" ht="35.1" customHeight="1" thickBot="1" x14ac:dyDescent="0.5">
      <c r="A14" s="31" t="s">
        <v>21</v>
      </c>
      <c r="B14" s="32">
        <v>957</v>
      </c>
      <c r="C14" s="33">
        <v>33</v>
      </c>
      <c r="D14" s="34">
        <v>0.34300000000000003</v>
      </c>
      <c r="E14" s="35"/>
      <c r="F14" s="35">
        <v>0.17199999999999999</v>
      </c>
      <c r="G14" s="35"/>
      <c r="H14" s="35">
        <v>0.27400000000000002</v>
      </c>
      <c r="I14" s="35">
        <v>0.224</v>
      </c>
      <c r="J14" s="35">
        <v>0</v>
      </c>
      <c r="K14" s="35">
        <v>3.5000000000000003E-2</v>
      </c>
      <c r="L14" s="35">
        <v>4.4999999999999998E-2</v>
      </c>
      <c r="M14" s="35">
        <f t="shared" ref="M14:M58" si="6">D14+F14+H14+I14+J14+K14+L14</f>
        <v>1.093</v>
      </c>
      <c r="N14" s="36"/>
      <c r="O14" s="31">
        <v>3</v>
      </c>
      <c r="P14" s="35">
        <f t="shared" ref="P14:P58" si="7">M14*3%</f>
        <v>3.279E-2</v>
      </c>
      <c r="Q14" s="35">
        <f t="shared" ref="Q14:Q58" si="8">M14+P14</f>
        <v>1.1257900000000001</v>
      </c>
      <c r="R14" s="35">
        <f t="shared" si="5"/>
        <v>0.22515800000000002</v>
      </c>
      <c r="S14" s="35">
        <f t="shared" ref="S14:S58" si="9">Q14*1.2</f>
        <v>1.350948</v>
      </c>
      <c r="T14" s="31"/>
      <c r="U14" s="49">
        <f t="shared" si="4"/>
        <v>1.350948</v>
      </c>
      <c r="V14" s="44"/>
      <c r="W14" s="44"/>
    </row>
    <row r="15" spans="1:23" s="37" customFormat="1" ht="35.1" customHeight="1" thickBot="1" x14ac:dyDescent="0.5">
      <c r="A15" s="31" t="s">
        <v>22</v>
      </c>
      <c r="B15" s="32">
        <v>2771</v>
      </c>
      <c r="C15" s="33">
        <v>100</v>
      </c>
      <c r="D15" s="34">
        <v>0.67200000000000004</v>
      </c>
      <c r="E15" s="35"/>
      <c r="F15" s="35">
        <v>0.124</v>
      </c>
      <c r="G15" s="35"/>
      <c r="H15" s="35">
        <v>0.252</v>
      </c>
      <c r="I15" s="35">
        <v>8.4000000000000005E-2</v>
      </c>
      <c r="J15" s="35">
        <v>3.5999999999999997E-2</v>
      </c>
      <c r="K15" s="35">
        <v>3.5000000000000003E-2</v>
      </c>
      <c r="L15" s="35">
        <v>5.0999999999999997E-2</v>
      </c>
      <c r="M15" s="35">
        <f t="shared" si="6"/>
        <v>1.254</v>
      </c>
      <c r="N15" s="36"/>
      <c r="O15" s="31">
        <v>3</v>
      </c>
      <c r="P15" s="35">
        <f t="shared" si="7"/>
        <v>3.7620000000000001E-2</v>
      </c>
      <c r="Q15" s="35">
        <f t="shared" si="8"/>
        <v>1.29162</v>
      </c>
      <c r="R15" s="35">
        <f t="shared" si="5"/>
        <v>0.258324</v>
      </c>
      <c r="S15" s="35">
        <f t="shared" si="9"/>
        <v>1.549944</v>
      </c>
      <c r="T15" s="31"/>
      <c r="U15" s="49">
        <f t="shared" si="4"/>
        <v>1.549944</v>
      </c>
      <c r="V15" s="44"/>
      <c r="W15" s="44"/>
    </row>
    <row r="16" spans="1:23" s="37" customFormat="1" ht="35.1" customHeight="1" thickBot="1" x14ac:dyDescent="0.5">
      <c r="A16" s="31" t="s">
        <v>23</v>
      </c>
      <c r="B16" s="32">
        <v>369.3</v>
      </c>
      <c r="C16" s="33">
        <v>13</v>
      </c>
      <c r="D16" s="34">
        <v>0.20799999999999999</v>
      </c>
      <c r="E16" s="35"/>
      <c r="F16" s="35">
        <v>0.14899999999999999</v>
      </c>
      <c r="G16" s="35"/>
      <c r="H16" s="35">
        <v>0.17599999999999999</v>
      </c>
      <c r="I16" s="35">
        <v>0.19400000000000001</v>
      </c>
      <c r="J16" s="35">
        <v>0</v>
      </c>
      <c r="K16" s="35">
        <v>3.5000000000000003E-2</v>
      </c>
      <c r="L16" s="35">
        <v>3.3000000000000002E-2</v>
      </c>
      <c r="M16" s="35">
        <f t="shared" si="6"/>
        <v>0.79499999999999993</v>
      </c>
      <c r="N16" s="36"/>
      <c r="O16" s="31">
        <v>3</v>
      </c>
      <c r="P16" s="35">
        <f t="shared" si="7"/>
        <v>2.3849999999999996E-2</v>
      </c>
      <c r="Q16" s="35">
        <f t="shared" si="8"/>
        <v>0.81884999999999997</v>
      </c>
      <c r="R16" s="35">
        <f t="shared" si="5"/>
        <v>0.16377</v>
      </c>
      <c r="S16" s="35">
        <f t="shared" si="9"/>
        <v>0.98261999999999994</v>
      </c>
      <c r="T16" s="31"/>
      <c r="U16" s="49">
        <f t="shared" si="4"/>
        <v>0.98261999999999994</v>
      </c>
      <c r="V16" s="44"/>
      <c r="W16" s="44"/>
    </row>
    <row r="17" spans="1:23" s="37" customFormat="1" ht="35.1" customHeight="1" thickBot="1" x14ac:dyDescent="0.5">
      <c r="A17" s="31" t="s">
        <v>56</v>
      </c>
      <c r="B17" s="32">
        <v>2649.2</v>
      </c>
      <c r="C17" s="33">
        <v>84</v>
      </c>
      <c r="D17" s="34">
        <v>0.82699999999999996</v>
      </c>
      <c r="E17" s="35"/>
      <c r="F17" s="35">
        <v>0.13</v>
      </c>
      <c r="G17" s="35"/>
      <c r="H17" s="35">
        <v>0.252</v>
      </c>
      <c r="I17" s="35">
        <v>8.7999999999999995E-2</v>
      </c>
      <c r="J17" s="35">
        <v>1.9E-2</v>
      </c>
      <c r="K17" s="35">
        <v>3.5000000000000003E-2</v>
      </c>
      <c r="L17" s="35">
        <v>5.7000000000000002E-2</v>
      </c>
      <c r="M17" s="35">
        <f t="shared" si="6"/>
        <v>1.4079999999999999</v>
      </c>
      <c r="N17" s="36"/>
      <c r="O17" s="31">
        <v>3</v>
      </c>
      <c r="P17" s="35">
        <f t="shared" si="7"/>
        <v>4.2239999999999993E-2</v>
      </c>
      <c r="Q17" s="35">
        <f t="shared" si="8"/>
        <v>1.45024</v>
      </c>
      <c r="R17" s="35">
        <f t="shared" si="5"/>
        <v>0.29004800000000003</v>
      </c>
      <c r="S17" s="35">
        <f t="shared" si="9"/>
        <v>1.7402879999999998</v>
      </c>
      <c r="T17" s="31"/>
      <c r="U17" s="49">
        <f t="shared" si="4"/>
        <v>1.7402879999999998</v>
      </c>
      <c r="V17" s="44"/>
      <c r="W17" s="44"/>
    </row>
    <row r="18" spans="1:23" s="37" customFormat="1" ht="35.1" customHeight="1" thickBot="1" x14ac:dyDescent="0.5">
      <c r="A18" s="31" t="s">
        <v>57</v>
      </c>
      <c r="B18" s="32">
        <v>2602</v>
      </c>
      <c r="C18" s="33">
        <v>93</v>
      </c>
      <c r="D18" s="34">
        <v>0.79900000000000004</v>
      </c>
      <c r="E18" s="35"/>
      <c r="F18" s="35">
        <v>0.13200000000000001</v>
      </c>
      <c r="G18" s="35"/>
      <c r="H18" s="35">
        <v>0.23599999999999999</v>
      </c>
      <c r="I18" s="35">
        <v>0.09</v>
      </c>
      <c r="J18" s="35">
        <v>1.9E-2</v>
      </c>
      <c r="K18" s="35">
        <v>3.5000000000000003E-2</v>
      </c>
      <c r="L18" s="35">
        <v>5.6000000000000001E-2</v>
      </c>
      <c r="M18" s="35">
        <f>D18+F18+H18+I18+J18+K18+L18</f>
        <v>1.367</v>
      </c>
      <c r="N18" s="36"/>
      <c r="O18" s="31">
        <v>3</v>
      </c>
      <c r="P18" s="35">
        <f t="shared" si="7"/>
        <v>4.1009999999999998E-2</v>
      </c>
      <c r="Q18" s="35">
        <f>M18+P18</f>
        <v>1.40801</v>
      </c>
      <c r="R18" s="35">
        <v>0.28199999999999997</v>
      </c>
      <c r="S18" s="35">
        <f t="shared" si="9"/>
        <v>1.6896119999999999</v>
      </c>
      <c r="T18" s="31"/>
      <c r="U18" s="49">
        <f t="shared" si="4"/>
        <v>1.6896119999999999</v>
      </c>
      <c r="V18" s="44"/>
      <c r="W18" s="44"/>
    </row>
    <row r="19" spans="1:23" s="37" customFormat="1" ht="35.1" customHeight="1" thickBot="1" x14ac:dyDescent="0.5">
      <c r="A19" s="31" t="s">
        <v>58</v>
      </c>
      <c r="B19" s="32">
        <v>369.2</v>
      </c>
      <c r="C19" s="33">
        <v>13</v>
      </c>
      <c r="D19" s="34">
        <v>0</v>
      </c>
      <c r="E19" s="35"/>
      <c r="F19" s="35">
        <v>0.14899999999999999</v>
      </c>
      <c r="G19" s="35"/>
      <c r="H19" s="35">
        <v>0.113</v>
      </c>
      <c r="I19" s="35">
        <v>0.10100000000000001</v>
      </c>
      <c r="J19" s="35">
        <v>0</v>
      </c>
      <c r="K19" s="35">
        <v>3.5000000000000003E-2</v>
      </c>
      <c r="L19" s="35">
        <v>1.6E-2</v>
      </c>
      <c r="M19" s="35">
        <f>D19+E19+F19+G19+H19+I19+J19+K19+L19</f>
        <v>0.41400000000000003</v>
      </c>
      <c r="N19" s="36"/>
      <c r="O19" s="31">
        <v>3</v>
      </c>
      <c r="P19" s="35">
        <f t="shared" si="7"/>
        <v>1.242E-2</v>
      </c>
      <c r="Q19" s="35">
        <f t="shared" si="8"/>
        <v>0.42642000000000002</v>
      </c>
      <c r="R19" s="35">
        <v>0.187</v>
      </c>
      <c r="S19" s="35">
        <f t="shared" si="9"/>
        <v>0.51170400000000005</v>
      </c>
      <c r="T19" s="31"/>
      <c r="U19" s="49">
        <f>S19*1</f>
        <v>0.51170400000000005</v>
      </c>
      <c r="V19" s="44"/>
      <c r="W19" s="44"/>
    </row>
    <row r="20" spans="1:23" s="37" customFormat="1" ht="35.1" customHeight="1" thickBot="1" x14ac:dyDescent="0.5">
      <c r="A20" s="31" t="s">
        <v>59</v>
      </c>
      <c r="B20" s="32">
        <v>370.7</v>
      </c>
      <c r="C20" s="33">
        <v>20</v>
      </c>
      <c r="D20" s="34">
        <v>0</v>
      </c>
      <c r="E20" s="35"/>
      <c r="F20" s="35">
        <v>0.14799999999999999</v>
      </c>
      <c r="G20" s="35"/>
      <c r="H20" s="35">
        <v>0.24</v>
      </c>
      <c r="I20" s="35">
        <v>0.10100000000000001</v>
      </c>
      <c r="J20" s="35">
        <v>0</v>
      </c>
      <c r="K20" s="35">
        <v>3.5000000000000003E-2</v>
      </c>
      <c r="L20" s="35">
        <v>2.3E-2</v>
      </c>
      <c r="M20" s="35">
        <f t="shared" si="6"/>
        <v>0.54700000000000004</v>
      </c>
      <c r="N20" s="36"/>
      <c r="O20" s="31">
        <v>3</v>
      </c>
      <c r="P20" s="35">
        <f t="shared" si="7"/>
        <v>1.6410000000000001E-2</v>
      </c>
      <c r="Q20" s="35">
        <f t="shared" si="8"/>
        <v>0.56341000000000008</v>
      </c>
      <c r="R20" s="35">
        <f t="shared" si="5"/>
        <v>0.11268200000000002</v>
      </c>
      <c r="S20" s="35">
        <f t="shared" si="9"/>
        <v>0.67609200000000003</v>
      </c>
      <c r="T20" s="31"/>
      <c r="U20" s="49">
        <f t="shared" si="4"/>
        <v>0.67609200000000003</v>
      </c>
      <c r="V20" s="44"/>
      <c r="W20" s="44"/>
    </row>
    <row r="21" spans="1:23" s="37" customFormat="1" ht="35.1" customHeight="1" thickBot="1" x14ac:dyDescent="0.5">
      <c r="A21" s="31" t="s">
        <v>60</v>
      </c>
      <c r="B21" s="32">
        <v>737.2</v>
      </c>
      <c r="C21" s="33">
        <v>28</v>
      </c>
      <c r="D21" s="34">
        <v>0</v>
      </c>
      <c r="E21" s="35"/>
      <c r="F21" s="35">
        <v>0.14899999999999999</v>
      </c>
      <c r="G21" s="35"/>
      <c r="H21" s="35">
        <v>0.124</v>
      </c>
      <c r="I21" s="35">
        <v>0.10100000000000001</v>
      </c>
      <c r="J21" s="35">
        <v>0</v>
      </c>
      <c r="K21" s="35">
        <v>3.5000000000000003E-2</v>
      </c>
      <c r="L21" s="35">
        <v>1.7000000000000001E-2</v>
      </c>
      <c r="M21" s="35">
        <f t="shared" si="6"/>
        <v>0.42600000000000005</v>
      </c>
      <c r="N21" s="36"/>
      <c r="O21" s="31">
        <v>3</v>
      </c>
      <c r="P21" s="35">
        <f t="shared" si="7"/>
        <v>1.2780000000000001E-2</v>
      </c>
      <c r="Q21" s="35">
        <f t="shared" si="8"/>
        <v>0.43878000000000006</v>
      </c>
      <c r="R21" s="35">
        <f t="shared" si="5"/>
        <v>8.7756000000000015E-2</v>
      </c>
      <c r="S21" s="35">
        <f t="shared" si="9"/>
        <v>0.526536</v>
      </c>
      <c r="T21" s="31"/>
      <c r="U21" s="49">
        <f t="shared" si="4"/>
        <v>0.526536</v>
      </c>
      <c r="V21" s="44"/>
      <c r="W21" s="44"/>
    </row>
    <row r="22" spans="1:23" s="37" customFormat="1" ht="35.1" customHeight="1" thickBot="1" x14ac:dyDescent="0.5">
      <c r="A22" s="31" t="s">
        <v>61</v>
      </c>
      <c r="B22" s="32">
        <v>2033.8</v>
      </c>
      <c r="C22" s="33">
        <v>64</v>
      </c>
      <c r="D22" s="34">
        <v>0.67700000000000005</v>
      </c>
      <c r="E22" s="35"/>
      <c r="F22" s="35">
        <v>0.13500000000000001</v>
      </c>
      <c r="G22" s="35"/>
      <c r="H22" s="35">
        <v>0.318</v>
      </c>
      <c r="I22" s="35">
        <v>9.1999999999999998E-2</v>
      </c>
      <c r="J22" s="35">
        <v>0</v>
      </c>
      <c r="K22" s="35">
        <v>3.5000000000000003E-2</v>
      </c>
      <c r="L22" s="35">
        <v>5.3999999999999999E-2</v>
      </c>
      <c r="M22" s="35">
        <f t="shared" si="6"/>
        <v>1.3110000000000002</v>
      </c>
      <c r="N22" s="36"/>
      <c r="O22" s="31">
        <v>3</v>
      </c>
      <c r="P22" s="35">
        <f t="shared" si="7"/>
        <v>3.9330000000000004E-2</v>
      </c>
      <c r="Q22" s="35">
        <f t="shared" si="8"/>
        <v>1.3503300000000003</v>
      </c>
      <c r="R22" s="35">
        <f t="shared" si="5"/>
        <v>0.27006600000000008</v>
      </c>
      <c r="S22" s="35">
        <f t="shared" si="9"/>
        <v>1.6203960000000002</v>
      </c>
      <c r="T22" s="31"/>
      <c r="U22" s="49">
        <f t="shared" si="4"/>
        <v>1.6203960000000002</v>
      </c>
      <c r="V22" s="44"/>
      <c r="W22" s="44"/>
    </row>
    <row r="23" spans="1:23" s="37" customFormat="1" ht="35.1" customHeight="1" thickBot="1" x14ac:dyDescent="0.5">
      <c r="A23" s="31" t="s">
        <v>68</v>
      </c>
      <c r="B23" s="32">
        <v>1463</v>
      </c>
      <c r="C23" s="33">
        <v>47</v>
      </c>
      <c r="D23" s="34">
        <v>0.71099999999999997</v>
      </c>
      <c r="E23" s="35"/>
      <c r="F23" s="35">
        <v>0.17899999999999999</v>
      </c>
      <c r="G23" s="35"/>
      <c r="H23" s="35">
        <v>0.30599999999999999</v>
      </c>
      <c r="I23" s="35">
        <v>0.121</v>
      </c>
      <c r="J23" s="35">
        <v>1.7000000000000001E-2</v>
      </c>
      <c r="K23" s="35">
        <v>3.5000000000000003E-2</v>
      </c>
      <c r="L23" s="35">
        <v>5.8000000000000003E-2</v>
      </c>
      <c r="M23" s="35">
        <f t="shared" si="6"/>
        <v>1.4269999999999998</v>
      </c>
      <c r="N23" s="36"/>
      <c r="O23" s="31">
        <v>3</v>
      </c>
      <c r="P23" s="35">
        <f t="shared" si="7"/>
        <v>4.2809999999999994E-2</v>
      </c>
      <c r="Q23" s="35">
        <f t="shared" si="8"/>
        <v>1.4698099999999998</v>
      </c>
      <c r="R23" s="35">
        <f t="shared" si="5"/>
        <v>0.293962</v>
      </c>
      <c r="S23" s="35">
        <f t="shared" si="9"/>
        <v>1.7637719999999997</v>
      </c>
      <c r="T23" s="31"/>
      <c r="U23" s="49">
        <f t="shared" si="4"/>
        <v>1.7637719999999997</v>
      </c>
      <c r="V23" s="44"/>
      <c r="W23" s="44"/>
    </row>
    <row r="24" spans="1:23" s="37" customFormat="1" ht="35.1" customHeight="1" thickBot="1" x14ac:dyDescent="0.5">
      <c r="A24" s="31" t="s">
        <v>52</v>
      </c>
      <c r="B24" s="32">
        <v>626.70000000000005</v>
      </c>
      <c r="C24" s="33">
        <v>23</v>
      </c>
      <c r="D24" s="34">
        <v>0</v>
      </c>
      <c r="E24" s="35"/>
      <c r="F24" s="35">
        <v>0.13200000000000001</v>
      </c>
      <c r="G24" s="35"/>
      <c r="H24" s="35">
        <v>0.19600000000000001</v>
      </c>
      <c r="I24" s="35">
        <v>8.8999999999999996E-2</v>
      </c>
      <c r="J24" s="35">
        <v>0</v>
      </c>
      <c r="K24" s="35">
        <v>3.5000000000000003E-2</v>
      </c>
      <c r="L24" s="35">
        <v>1.9E-2</v>
      </c>
      <c r="M24" s="35">
        <f t="shared" si="6"/>
        <v>0.47100000000000009</v>
      </c>
      <c r="N24" s="36"/>
      <c r="O24" s="31">
        <v>3</v>
      </c>
      <c r="P24" s="35">
        <f t="shared" si="7"/>
        <v>1.4130000000000002E-2</v>
      </c>
      <c r="Q24" s="35">
        <f t="shared" si="8"/>
        <v>0.48513000000000006</v>
      </c>
      <c r="R24" s="35">
        <f t="shared" si="5"/>
        <v>9.7026000000000015E-2</v>
      </c>
      <c r="S24" s="35">
        <f t="shared" si="9"/>
        <v>0.58215600000000001</v>
      </c>
      <c r="T24" s="31"/>
      <c r="U24" s="49">
        <f t="shared" si="4"/>
        <v>0.58215600000000001</v>
      </c>
      <c r="V24" s="44"/>
      <c r="W24" s="44"/>
    </row>
    <row r="25" spans="1:23" s="37" customFormat="1" ht="35.1" customHeight="1" thickBot="1" x14ac:dyDescent="0.5">
      <c r="A25" s="31" t="s">
        <v>62</v>
      </c>
      <c r="B25" s="32">
        <v>626.70000000000005</v>
      </c>
      <c r="C25" s="33">
        <v>23</v>
      </c>
      <c r="D25" s="34">
        <v>0</v>
      </c>
      <c r="E25" s="35"/>
      <c r="F25" s="35">
        <v>0.13200000000000001</v>
      </c>
      <c r="G25" s="35"/>
      <c r="H25" s="35">
        <v>0.32100000000000001</v>
      </c>
      <c r="I25" s="35">
        <v>8.8999999999999996E-2</v>
      </c>
      <c r="J25" s="35">
        <v>0</v>
      </c>
      <c r="K25" s="35">
        <v>3.5000000000000003E-2</v>
      </c>
      <c r="L25" s="35">
        <v>2.5999999999999999E-2</v>
      </c>
      <c r="M25" s="35">
        <f t="shared" si="6"/>
        <v>0.60300000000000009</v>
      </c>
      <c r="N25" s="36"/>
      <c r="O25" s="31">
        <v>3</v>
      </c>
      <c r="P25" s="35">
        <f t="shared" si="7"/>
        <v>1.8090000000000002E-2</v>
      </c>
      <c r="Q25" s="35">
        <f t="shared" si="8"/>
        <v>0.62109000000000014</v>
      </c>
      <c r="R25" s="35">
        <f t="shared" si="5"/>
        <v>0.12421800000000004</v>
      </c>
      <c r="S25" s="35">
        <f t="shared" si="9"/>
        <v>0.74530800000000019</v>
      </c>
      <c r="T25" s="31"/>
      <c r="U25" s="49">
        <f>S25*1</f>
        <v>0.74530800000000019</v>
      </c>
      <c r="V25" s="44"/>
      <c r="W25" s="44"/>
    </row>
    <row r="26" spans="1:23" s="37" customFormat="1" ht="35.1" customHeight="1" thickBot="1" x14ac:dyDescent="0.5">
      <c r="A26" s="31" t="s">
        <v>63</v>
      </c>
      <c r="B26" s="32">
        <v>1286.9000000000001</v>
      </c>
      <c r="C26" s="33">
        <v>52</v>
      </c>
      <c r="D26" s="34">
        <v>0.68100000000000005</v>
      </c>
      <c r="E26" s="35"/>
      <c r="F26" s="35">
        <v>0.13400000000000001</v>
      </c>
      <c r="G26" s="35"/>
      <c r="H26" s="35">
        <v>0.34599999999999997</v>
      </c>
      <c r="I26" s="35">
        <v>9.0999999999999998E-2</v>
      </c>
      <c r="J26" s="35">
        <v>0</v>
      </c>
      <c r="K26" s="35">
        <v>3.5000000000000003E-2</v>
      </c>
      <c r="L26" s="35">
        <v>5.5E-2</v>
      </c>
      <c r="M26" s="35">
        <f t="shared" si="6"/>
        <v>1.3419999999999999</v>
      </c>
      <c r="N26" s="36"/>
      <c r="O26" s="31">
        <v>3</v>
      </c>
      <c r="P26" s="35">
        <f t="shared" si="7"/>
        <v>4.0259999999999997E-2</v>
      </c>
      <c r="Q26" s="35">
        <f t="shared" si="8"/>
        <v>1.3822599999999998</v>
      </c>
      <c r="R26" s="35">
        <f t="shared" si="5"/>
        <v>0.27645199999999998</v>
      </c>
      <c r="S26" s="35">
        <f t="shared" si="9"/>
        <v>1.6587119999999997</v>
      </c>
      <c r="T26" s="38"/>
      <c r="U26" s="49">
        <f t="shared" si="4"/>
        <v>1.6587119999999997</v>
      </c>
      <c r="V26" s="44"/>
      <c r="W26" s="44"/>
    </row>
    <row r="27" spans="1:23" s="37" customFormat="1" ht="35.1" customHeight="1" thickBot="1" x14ac:dyDescent="0.5">
      <c r="A27" s="31" t="s">
        <v>24</v>
      </c>
      <c r="B27" s="32">
        <v>1291.5999999999999</v>
      </c>
      <c r="C27" s="33">
        <v>51</v>
      </c>
      <c r="D27" s="34">
        <v>0.72599999999999998</v>
      </c>
      <c r="E27" s="35"/>
      <c r="F27" s="35">
        <v>0.106</v>
      </c>
      <c r="G27" s="35"/>
      <c r="H27" s="35">
        <v>0.32600000000000001</v>
      </c>
      <c r="I27" s="35">
        <v>7.1999999999999995E-2</v>
      </c>
      <c r="J27" s="35">
        <v>3.9E-2</v>
      </c>
      <c r="K27" s="35">
        <v>3.5000000000000003E-2</v>
      </c>
      <c r="L27" s="35">
        <v>5.7000000000000002E-2</v>
      </c>
      <c r="M27" s="35">
        <f t="shared" si="6"/>
        <v>1.3609999999999998</v>
      </c>
      <c r="N27" s="36"/>
      <c r="O27" s="31">
        <v>3</v>
      </c>
      <c r="P27" s="35">
        <f t="shared" si="7"/>
        <v>4.0829999999999991E-2</v>
      </c>
      <c r="Q27" s="35">
        <f t="shared" si="8"/>
        <v>1.4018299999999997</v>
      </c>
      <c r="R27" s="35">
        <f>Q27*20%</f>
        <v>0.28036599999999995</v>
      </c>
      <c r="S27" s="35">
        <f t="shared" si="9"/>
        <v>1.6821959999999996</v>
      </c>
      <c r="T27" s="38"/>
      <c r="U27" s="49">
        <f t="shared" si="4"/>
        <v>1.6821959999999996</v>
      </c>
      <c r="V27" s="44"/>
      <c r="W27" s="44"/>
    </row>
    <row r="28" spans="1:23" s="37" customFormat="1" ht="35.1" customHeight="1" thickBot="1" x14ac:dyDescent="0.5">
      <c r="A28" s="31" t="s">
        <v>25</v>
      </c>
      <c r="B28" s="32">
        <v>1290.3</v>
      </c>
      <c r="C28" s="33">
        <v>52</v>
      </c>
      <c r="D28" s="34">
        <v>0.72699999999999998</v>
      </c>
      <c r="E28" s="35"/>
      <c r="F28" s="35">
        <v>0.13300000000000001</v>
      </c>
      <c r="G28" s="35"/>
      <c r="H28" s="35">
        <v>0.218</v>
      </c>
      <c r="I28" s="35">
        <v>0.09</v>
      </c>
      <c r="J28" s="35">
        <v>3.9E-2</v>
      </c>
      <c r="K28" s="35">
        <v>3.5000000000000003E-2</v>
      </c>
      <c r="L28" s="35">
        <v>5.2999999999999999E-2</v>
      </c>
      <c r="M28" s="35">
        <f t="shared" si="6"/>
        <v>1.2949999999999999</v>
      </c>
      <c r="N28" s="36"/>
      <c r="O28" s="31">
        <v>3</v>
      </c>
      <c r="P28" s="35">
        <f t="shared" si="7"/>
        <v>3.8849999999999996E-2</v>
      </c>
      <c r="Q28" s="35">
        <f t="shared" si="8"/>
        <v>1.33385</v>
      </c>
      <c r="R28" s="35">
        <f t="shared" si="5"/>
        <v>0.26677000000000001</v>
      </c>
      <c r="S28" s="35">
        <f>Q28*1.2</f>
        <v>1.6006199999999999</v>
      </c>
      <c r="T28" s="31"/>
      <c r="U28" s="49">
        <f t="shared" si="4"/>
        <v>1.6006199999999999</v>
      </c>
      <c r="V28" s="44"/>
      <c r="W28" s="44"/>
    </row>
    <row r="29" spans="1:23" s="37" customFormat="1" ht="35.1" customHeight="1" thickBot="1" x14ac:dyDescent="0.5">
      <c r="A29" s="40" t="s">
        <v>26</v>
      </c>
      <c r="B29" s="32">
        <v>1661.1</v>
      </c>
      <c r="C29" s="33">
        <v>77</v>
      </c>
      <c r="D29" s="41">
        <v>0.79100000000000004</v>
      </c>
      <c r="E29" s="42"/>
      <c r="F29" s="42">
        <v>0.124</v>
      </c>
      <c r="G29" s="42"/>
      <c r="H29" s="42">
        <v>0.45500000000000002</v>
      </c>
      <c r="I29" s="42">
        <v>8.4000000000000005E-2</v>
      </c>
      <c r="J29" s="42">
        <v>0.03</v>
      </c>
      <c r="K29" s="42">
        <v>3.5000000000000003E-2</v>
      </c>
      <c r="L29" s="42">
        <v>6.6000000000000003E-2</v>
      </c>
      <c r="M29" s="42">
        <f t="shared" si="6"/>
        <v>1.5850000000000002</v>
      </c>
      <c r="N29" s="36"/>
      <c r="O29" s="40">
        <v>3</v>
      </c>
      <c r="P29" s="42">
        <f t="shared" si="7"/>
        <v>4.7550000000000002E-2</v>
      </c>
      <c r="Q29" s="42">
        <f t="shared" si="8"/>
        <v>1.6325500000000002</v>
      </c>
      <c r="R29" s="42">
        <f>Q29*20%</f>
        <v>0.32651000000000008</v>
      </c>
      <c r="S29" s="35">
        <f>Q29*1.2</f>
        <v>1.95906</v>
      </c>
      <c r="T29" s="40"/>
      <c r="U29" s="50">
        <f t="shared" si="4"/>
        <v>1.95906</v>
      </c>
      <c r="V29" s="44"/>
      <c r="W29" s="44"/>
    </row>
    <row r="30" spans="1:23" s="37" customFormat="1" ht="35.1" customHeight="1" thickBot="1" x14ac:dyDescent="0.5">
      <c r="A30" s="31" t="s">
        <v>65</v>
      </c>
      <c r="B30" s="32">
        <v>1609</v>
      </c>
      <c r="C30" s="33">
        <v>51</v>
      </c>
      <c r="D30" s="34">
        <v>0.6</v>
      </c>
      <c r="E30" s="35"/>
      <c r="F30" s="35">
        <v>0.13700000000000001</v>
      </c>
      <c r="G30" s="35"/>
      <c r="H30" s="35">
        <v>0.20699999999999999</v>
      </c>
      <c r="I30" s="35">
        <v>0.17799999999999999</v>
      </c>
      <c r="J30" s="35">
        <v>0</v>
      </c>
      <c r="K30" s="35">
        <v>3.5000000000000003E-2</v>
      </c>
      <c r="L30" s="35">
        <v>4.9000000000000002E-2</v>
      </c>
      <c r="M30" s="35">
        <f t="shared" si="6"/>
        <v>1.2059999999999997</v>
      </c>
      <c r="N30" s="36"/>
      <c r="O30" s="31">
        <v>3</v>
      </c>
      <c r="P30" s="35">
        <f t="shared" si="7"/>
        <v>3.617999999999999E-2</v>
      </c>
      <c r="Q30" s="35">
        <f t="shared" si="8"/>
        <v>1.2421799999999998</v>
      </c>
      <c r="R30" s="35">
        <f>Q30*20%</f>
        <v>0.24843599999999999</v>
      </c>
      <c r="S30" s="35">
        <f t="shared" si="9"/>
        <v>1.4906159999999997</v>
      </c>
      <c r="T30" s="31"/>
      <c r="U30" s="50">
        <f t="shared" si="4"/>
        <v>1.4906159999999997</v>
      </c>
      <c r="V30" s="44"/>
      <c r="W30" s="44"/>
    </row>
    <row r="31" spans="1:23" s="37" customFormat="1" ht="35.1" customHeight="1" thickBot="1" x14ac:dyDescent="0.5">
      <c r="A31" s="31" t="s">
        <v>66</v>
      </c>
      <c r="B31" s="32">
        <v>1609</v>
      </c>
      <c r="C31" s="33">
        <v>63</v>
      </c>
      <c r="D31" s="34">
        <v>0.6</v>
      </c>
      <c r="E31" s="35"/>
      <c r="F31" s="35">
        <v>0.13700000000000001</v>
      </c>
      <c r="G31" s="35"/>
      <c r="H31" s="35">
        <v>0.32500000000000001</v>
      </c>
      <c r="I31" s="35">
        <v>0.17799999999999999</v>
      </c>
      <c r="J31" s="35">
        <v>0</v>
      </c>
      <c r="K31" s="35">
        <v>3.5000000000000003E-2</v>
      </c>
      <c r="L31" s="35">
        <v>5.5E-2</v>
      </c>
      <c r="M31" s="35">
        <f t="shared" si="6"/>
        <v>1.3299999999999998</v>
      </c>
      <c r="N31" s="36"/>
      <c r="O31" s="31">
        <v>3</v>
      </c>
      <c r="P31" s="35">
        <f t="shared" si="7"/>
        <v>3.9899999999999991E-2</v>
      </c>
      <c r="Q31" s="35">
        <f t="shared" si="8"/>
        <v>1.3698999999999999</v>
      </c>
      <c r="R31" s="35">
        <f t="shared" si="5"/>
        <v>0.27398</v>
      </c>
      <c r="S31" s="35">
        <f t="shared" si="9"/>
        <v>1.6438799999999998</v>
      </c>
      <c r="T31" s="31"/>
      <c r="U31" s="49">
        <f t="shared" si="4"/>
        <v>1.6438799999999998</v>
      </c>
      <c r="V31" s="44"/>
      <c r="W31" s="44"/>
    </row>
    <row r="32" spans="1:23" s="37" customFormat="1" ht="35.1" customHeight="1" thickBot="1" x14ac:dyDescent="0.5">
      <c r="A32" s="31" t="s">
        <v>67</v>
      </c>
      <c r="B32" s="32">
        <v>1614.9</v>
      </c>
      <c r="C32" s="33">
        <v>56</v>
      </c>
      <c r="D32" s="34">
        <v>0.59799999999999998</v>
      </c>
      <c r="E32" s="35"/>
      <c r="F32" s="35">
        <v>0.13600000000000001</v>
      </c>
      <c r="G32" s="35"/>
      <c r="H32" s="35">
        <v>0.249</v>
      </c>
      <c r="I32" s="35">
        <v>0.17699999999999999</v>
      </c>
      <c r="J32" s="35">
        <v>0</v>
      </c>
      <c r="K32" s="35">
        <v>3.5000000000000003E-2</v>
      </c>
      <c r="L32" s="35">
        <v>5.0999999999999997E-2</v>
      </c>
      <c r="M32" s="35">
        <f t="shared" si="6"/>
        <v>1.2459999999999998</v>
      </c>
      <c r="N32" s="36"/>
      <c r="O32" s="31">
        <v>3</v>
      </c>
      <c r="P32" s="35">
        <f t="shared" si="7"/>
        <v>3.737999999999999E-2</v>
      </c>
      <c r="Q32" s="35">
        <f t="shared" si="8"/>
        <v>1.2833799999999997</v>
      </c>
      <c r="R32" s="35">
        <f t="shared" si="5"/>
        <v>0.25667599999999996</v>
      </c>
      <c r="S32" s="35">
        <f t="shared" si="9"/>
        <v>1.5400559999999996</v>
      </c>
      <c r="T32" s="31"/>
      <c r="U32" s="49">
        <f t="shared" si="4"/>
        <v>1.5400559999999996</v>
      </c>
      <c r="V32" s="44"/>
      <c r="W32" s="44"/>
    </row>
    <row r="33" spans="1:23" s="37" customFormat="1" ht="35.1" customHeight="1" thickBot="1" x14ac:dyDescent="0.5">
      <c r="A33" s="31" t="s">
        <v>27</v>
      </c>
      <c r="B33" s="32">
        <v>1659.9</v>
      </c>
      <c r="C33" s="33">
        <v>86</v>
      </c>
      <c r="D33" s="34">
        <v>0.58099999999999996</v>
      </c>
      <c r="E33" s="35"/>
      <c r="F33" s="35">
        <v>0.124</v>
      </c>
      <c r="G33" s="35"/>
      <c r="H33" s="35">
        <v>0.27800000000000002</v>
      </c>
      <c r="I33" s="35">
        <v>8.4000000000000005E-2</v>
      </c>
      <c r="J33" s="35">
        <v>0</v>
      </c>
      <c r="K33" s="35">
        <v>3.5000000000000003E-2</v>
      </c>
      <c r="L33" s="35">
        <v>4.7E-2</v>
      </c>
      <c r="M33" s="35">
        <f t="shared" si="6"/>
        <v>1.1489999999999998</v>
      </c>
      <c r="N33" s="36"/>
      <c r="O33" s="31">
        <v>3</v>
      </c>
      <c r="P33" s="35">
        <f t="shared" si="7"/>
        <v>3.4469999999999994E-2</v>
      </c>
      <c r="Q33" s="35">
        <f t="shared" si="8"/>
        <v>1.1834699999999998</v>
      </c>
      <c r="R33" s="35">
        <f t="shared" si="5"/>
        <v>0.23669399999999996</v>
      </c>
      <c r="S33" s="35">
        <f t="shared" si="9"/>
        <v>1.4201639999999998</v>
      </c>
      <c r="T33" s="31"/>
      <c r="U33" s="49">
        <f t="shared" si="4"/>
        <v>1.4201639999999998</v>
      </c>
      <c r="V33" s="44"/>
      <c r="W33" s="44"/>
    </row>
    <row r="34" spans="1:23" s="37" customFormat="1" ht="35.1" customHeight="1" thickBot="1" x14ac:dyDescent="0.5">
      <c r="A34" s="31" t="s">
        <v>28</v>
      </c>
      <c r="B34" s="32">
        <v>745.3</v>
      </c>
      <c r="C34" s="33">
        <v>26</v>
      </c>
      <c r="D34" s="34">
        <v>0</v>
      </c>
      <c r="E34" s="35"/>
      <c r="F34" s="35">
        <v>0.111</v>
      </c>
      <c r="G34" s="35"/>
      <c r="H34" s="35">
        <v>0.19400000000000001</v>
      </c>
      <c r="I34" s="35">
        <v>7.4999999999999997E-2</v>
      </c>
      <c r="J34" s="35">
        <v>0</v>
      </c>
      <c r="K34" s="35">
        <v>3.5000000000000003E-2</v>
      </c>
      <c r="L34" s="35">
        <v>1.7999999999999999E-2</v>
      </c>
      <c r="M34" s="35">
        <f t="shared" si="6"/>
        <v>0.43300000000000005</v>
      </c>
      <c r="N34" s="36"/>
      <c r="O34" s="31">
        <v>3</v>
      </c>
      <c r="P34" s="35">
        <f t="shared" si="7"/>
        <v>1.2990000000000002E-2</v>
      </c>
      <c r="Q34" s="35">
        <f t="shared" si="8"/>
        <v>0.44599000000000005</v>
      </c>
      <c r="R34" s="35">
        <f t="shared" si="5"/>
        <v>8.9198000000000013E-2</v>
      </c>
      <c r="S34" s="35">
        <f t="shared" si="9"/>
        <v>0.535188</v>
      </c>
      <c r="T34" s="31"/>
      <c r="U34" s="49">
        <f t="shared" si="4"/>
        <v>0.535188</v>
      </c>
      <c r="V34" s="44"/>
      <c r="W34" s="44"/>
    </row>
    <row r="35" spans="1:23" s="37" customFormat="1" ht="35.1" customHeight="1" thickBot="1" x14ac:dyDescent="0.5">
      <c r="A35" s="31" t="s">
        <v>29</v>
      </c>
      <c r="B35" s="32">
        <v>632.4</v>
      </c>
      <c r="C35" s="33">
        <v>23</v>
      </c>
      <c r="D35" s="34">
        <v>0</v>
      </c>
      <c r="E35" s="35"/>
      <c r="F35" s="35">
        <v>0.17399999999999999</v>
      </c>
      <c r="G35" s="35"/>
      <c r="H35" s="35">
        <v>0.28599999999999998</v>
      </c>
      <c r="I35" s="35">
        <v>0.22600000000000001</v>
      </c>
      <c r="J35" s="35">
        <v>0</v>
      </c>
      <c r="K35" s="35">
        <v>3.5000000000000003E-2</v>
      </c>
      <c r="L35" s="35">
        <v>3.2000000000000001E-2</v>
      </c>
      <c r="M35" s="35">
        <f t="shared" si="6"/>
        <v>0.753</v>
      </c>
      <c r="N35" s="36"/>
      <c r="O35" s="31">
        <v>3</v>
      </c>
      <c r="P35" s="35">
        <f t="shared" si="7"/>
        <v>2.2589999999999999E-2</v>
      </c>
      <c r="Q35" s="35">
        <f t="shared" si="8"/>
        <v>0.77559</v>
      </c>
      <c r="R35" s="35">
        <f t="shared" si="5"/>
        <v>0.15511800000000001</v>
      </c>
      <c r="S35" s="35">
        <f t="shared" si="9"/>
        <v>0.93070799999999998</v>
      </c>
      <c r="T35" s="31"/>
      <c r="U35" s="49">
        <f t="shared" ref="U35:U58" si="10">S35</f>
        <v>0.93070799999999998</v>
      </c>
      <c r="V35" s="44"/>
      <c r="W35" s="44"/>
    </row>
    <row r="36" spans="1:23" s="37" customFormat="1" ht="35.1" customHeight="1" thickBot="1" x14ac:dyDescent="0.5">
      <c r="A36" s="31" t="s">
        <v>30</v>
      </c>
      <c r="B36" s="32">
        <v>353.5</v>
      </c>
      <c r="C36" s="33">
        <v>25</v>
      </c>
      <c r="D36" s="34">
        <v>0</v>
      </c>
      <c r="E36" s="35"/>
      <c r="F36" s="35">
        <v>0.156</v>
      </c>
      <c r="G36" s="35"/>
      <c r="H36" s="35">
        <v>0.13500000000000001</v>
      </c>
      <c r="I36" s="35">
        <v>0.20300000000000001</v>
      </c>
      <c r="J36" s="35">
        <v>0</v>
      </c>
      <c r="K36" s="35">
        <v>3.5000000000000003E-2</v>
      </c>
      <c r="L36" s="35">
        <v>2.3E-2</v>
      </c>
      <c r="M36" s="35">
        <f t="shared" si="6"/>
        <v>0.55200000000000005</v>
      </c>
      <c r="N36" s="36"/>
      <c r="O36" s="31">
        <v>3</v>
      </c>
      <c r="P36" s="35">
        <f t="shared" si="7"/>
        <v>1.6560000000000002E-2</v>
      </c>
      <c r="Q36" s="35">
        <f t="shared" si="8"/>
        <v>0.56856000000000007</v>
      </c>
      <c r="R36" s="35">
        <f t="shared" si="5"/>
        <v>0.11371200000000002</v>
      </c>
      <c r="S36" s="35">
        <f t="shared" si="9"/>
        <v>0.6822720000000001</v>
      </c>
      <c r="T36" s="31"/>
      <c r="U36" s="49">
        <f t="shared" si="10"/>
        <v>0.6822720000000001</v>
      </c>
      <c r="V36" s="44"/>
      <c r="W36" s="44"/>
    </row>
    <row r="37" spans="1:23" s="37" customFormat="1" ht="35.1" customHeight="1" thickBot="1" x14ac:dyDescent="0.5">
      <c r="A37" s="31" t="s">
        <v>31</v>
      </c>
      <c r="B37" s="32">
        <v>322.2</v>
      </c>
      <c r="C37" s="33">
        <v>15</v>
      </c>
      <c r="D37" s="34">
        <v>0.182</v>
      </c>
      <c r="E37" s="35"/>
      <c r="F37" s="35">
        <v>0.17100000000000001</v>
      </c>
      <c r="G37" s="35"/>
      <c r="H37" s="35">
        <v>0</v>
      </c>
      <c r="I37" s="35">
        <v>0.222</v>
      </c>
      <c r="J37" s="35">
        <v>0</v>
      </c>
      <c r="K37" s="35">
        <v>3.5000000000000003E-2</v>
      </c>
      <c r="L37" s="35">
        <v>2.7E-2</v>
      </c>
      <c r="M37" s="35">
        <f>D37+F37+H37+I37+J37+K37+L37</f>
        <v>0.63700000000000001</v>
      </c>
      <c r="N37" s="36"/>
      <c r="O37" s="31">
        <v>3</v>
      </c>
      <c r="P37" s="35">
        <f t="shared" si="7"/>
        <v>1.9109999999999999E-2</v>
      </c>
      <c r="Q37" s="35">
        <f t="shared" si="8"/>
        <v>0.65610999999999997</v>
      </c>
      <c r="R37" s="35">
        <f t="shared" si="5"/>
        <v>0.13122200000000001</v>
      </c>
      <c r="S37" s="35">
        <f t="shared" si="9"/>
        <v>0.78733199999999992</v>
      </c>
      <c r="T37" s="31"/>
      <c r="U37" s="49">
        <f t="shared" si="10"/>
        <v>0.78733199999999992</v>
      </c>
      <c r="V37" s="44"/>
      <c r="W37" s="44"/>
    </row>
    <row r="38" spans="1:23" s="37" customFormat="1" ht="35.1" customHeight="1" thickBot="1" x14ac:dyDescent="0.5">
      <c r="A38" s="31" t="s">
        <v>32</v>
      </c>
      <c r="B38" s="32">
        <v>314.8</v>
      </c>
      <c r="C38" s="33">
        <v>21</v>
      </c>
      <c r="D38" s="34">
        <v>0.17599999999999999</v>
      </c>
      <c r="E38" s="35"/>
      <c r="F38" s="35">
        <v>0.17499999999999999</v>
      </c>
      <c r="G38" s="35"/>
      <c r="H38" s="35">
        <v>0</v>
      </c>
      <c r="I38" s="35">
        <v>0.22700000000000001</v>
      </c>
      <c r="J38" s="35">
        <v>0</v>
      </c>
      <c r="K38" s="35">
        <v>3.5000000000000003E-2</v>
      </c>
      <c r="L38" s="35">
        <v>2.7E-2</v>
      </c>
      <c r="M38" s="35">
        <f t="shared" si="6"/>
        <v>0.64</v>
      </c>
      <c r="N38" s="36"/>
      <c r="O38" s="31">
        <v>3</v>
      </c>
      <c r="P38" s="35">
        <f t="shared" si="7"/>
        <v>1.9199999999999998E-2</v>
      </c>
      <c r="Q38" s="35">
        <f t="shared" si="8"/>
        <v>0.65920000000000001</v>
      </c>
      <c r="R38" s="35">
        <f t="shared" si="5"/>
        <v>0.13184000000000001</v>
      </c>
      <c r="S38" s="35">
        <f t="shared" si="9"/>
        <v>0.79103999999999997</v>
      </c>
      <c r="T38" s="31"/>
      <c r="U38" s="49">
        <f t="shared" si="10"/>
        <v>0.79103999999999997</v>
      </c>
      <c r="V38" s="44"/>
      <c r="W38" s="44"/>
    </row>
    <row r="39" spans="1:23" s="37" customFormat="1" ht="35.1" customHeight="1" thickBot="1" x14ac:dyDescent="0.5">
      <c r="A39" s="31" t="s">
        <v>33</v>
      </c>
      <c r="B39" s="32">
        <v>307.39999999999998</v>
      </c>
      <c r="C39" s="33">
        <v>13</v>
      </c>
      <c r="D39" s="34">
        <v>0.17799999999999999</v>
      </c>
      <c r="E39" s="35"/>
      <c r="F39" s="35">
        <v>0.17899999999999999</v>
      </c>
      <c r="G39" s="35"/>
      <c r="H39" s="35">
        <v>0</v>
      </c>
      <c r="I39" s="35">
        <v>0.23300000000000001</v>
      </c>
      <c r="J39" s="35">
        <v>0</v>
      </c>
      <c r="K39" s="35">
        <v>3.5000000000000003E-2</v>
      </c>
      <c r="L39" s="35">
        <v>2.8000000000000001E-2</v>
      </c>
      <c r="M39" s="35">
        <f t="shared" si="6"/>
        <v>0.65300000000000002</v>
      </c>
      <c r="N39" s="36"/>
      <c r="O39" s="31">
        <v>3</v>
      </c>
      <c r="P39" s="35">
        <f t="shared" si="7"/>
        <v>1.959E-2</v>
      </c>
      <c r="Q39" s="35">
        <f t="shared" si="8"/>
        <v>0.67259000000000002</v>
      </c>
      <c r="R39" s="35">
        <f t="shared" si="5"/>
        <v>0.134518</v>
      </c>
      <c r="S39" s="35">
        <f t="shared" si="9"/>
        <v>0.80710800000000005</v>
      </c>
      <c r="T39" s="31"/>
      <c r="U39" s="49">
        <f t="shared" si="10"/>
        <v>0.80710800000000005</v>
      </c>
      <c r="V39" s="44"/>
      <c r="W39" s="44"/>
    </row>
    <row r="40" spans="1:23" s="37" customFormat="1" ht="35.1" customHeight="1" thickBot="1" x14ac:dyDescent="0.5">
      <c r="A40" s="31" t="s">
        <v>34</v>
      </c>
      <c r="B40" s="32">
        <v>362.3</v>
      </c>
      <c r="C40" s="33">
        <v>15</v>
      </c>
      <c r="D40" s="34">
        <v>0</v>
      </c>
      <c r="E40" s="35"/>
      <c r="F40" s="35">
        <v>0.152</v>
      </c>
      <c r="G40" s="35"/>
      <c r="H40" s="35">
        <v>0.19900000000000001</v>
      </c>
      <c r="I40" s="35">
        <v>0.19800000000000001</v>
      </c>
      <c r="J40" s="35">
        <v>0</v>
      </c>
      <c r="K40" s="35">
        <v>3.5000000000000003E-2</v>
      </c>
      <c r="L40" s="35">
        <v>2.5999999999999999E-2</v>
      </c>
      <c r="M40" s="35">
        <f t="shared" si="6"/>
        <v>0.61</v>
      </c>
      <c r="N40" s="36"/>
      <c r="O40" s="31">
        <v>3</v>
      </c>
      <c r="P40" s="35">
        <f t="shared" si="7"/>
        <v>1.83E-2</v>
      </c>
      <c r="Q40" s="35">
        <f t="shared" si="8"/>
        <v>0.62829999999999997</v>
      </c>
      <c r="R40" s="35">
        <f t="shared" si="5"/>
        <v>0.12565999999999999</v>
      </c>
      <c r="S40" s="35">
        <f t="shared" si="9"/>
        <v>0.75395999999999996</v>
      </c>
      <c r="T40" s="31"/>
      <c r="U40" s="49">
        <f t="shared" si="10"/>
        <v>0.75395999999999996</v>
      </c>
      <c r="V40" s="44"/>
      <c r="W40" s="44"/>
    </row>
    <row r="41" spans="1:23" s="37" customFormat="1" ht="35.1" customHeight="1" thickBot="1" x14ac:dyDescent="0.5">
      <c r="A41" s="31" t="s">
        <v>35</v>
      </c>
      <c r="B41" s="32">
        <v>622.79999999999995</v>
      </c>
      <c r="C41" s="33">
        <v>44</v>
      </c>
      <c r="D41" s="34">
        <v>0</v>
      </c>
      <c r="E41" s="35"/>
      <c r="F41" s="35">
        <v>0.17699999999999999</v>
      </c>
      <c r="G41" s="35"/>
      <c r="H41" s="35">
        <v>0.29199999999999998</v>
      </c>
      <c r="I41" s="35">
        <v>0.23</v>
      </c>
      <c r="J41" s="35">
        <v>0</v>
      </c>
      <c r="K41" s="35">
        <v>3.5000000000000003E-2</v>
      </c>
      <c r="L41" s="35">
        <v>3.2000000000000001E-2</v>
      </c>
      <c r="M41" s="35">
        <f t="shared" si="6"/>
        <v>0.76600000000000001</v>
      </c>
      <c r="N41" s="36"/>
      <c r="O41" s="31">
        <v>3</v>
      </c>
      <c r="P41" s="35">
        <f t="shared" si="7"/>
        <v>2.298E-2</v>
      </c>
      <c r="Q41" s="35">
        <f t="shared" si="8"/>
        <v>0.78898000000000001</v>
      </c>
      <c r="R41" s="35">
        <f>Q41*20%</f>
        <v>0.15779600000000002</v>
      </c>
      <c r="S41" s="35">
        <f t="shared" si="9"/>
        <v>0.94677599999999995</v>
      </c>
      <c r="T41" s="31"/>
      <c r="U41" s="49">
        <f t="shared" si="10"/>
        <v>0.94677599999999995</v>
      </c>
      <c r="V41" s="44"/>
      <c r="W41" s="44"/>
    </row>
    <row r="42" spans="1:23" s="37" customFormat="1" ht="35.1" customHeight="1" thickBot="1" x14ac:dyDescent="0.5">
      <c r="A42" s="31" t="s">
        <v>36</v>
      </c>
      <c r="B42" s="32">
        <v>368.6</v>
      </c>
      <c r="C42" s="33">
        <v>7</v>
      </c>
      <c r="D42" s="34">
        <v>0</v>
      </c>
      <c r="E42" s="35"/>
      <c r="F42" s="35">
        <v>0.14899999999999999</v>
      </c>
      <c r="G42" s="35"/>
      <c r="H42" s="35">
        <v>0.189</v>
      </c>
      <c r="I42" s="35">
        <v>0.19400000000000001</v>
      </c>
      <c r="J42" s="35">
        <v>0</v>
      </c>
      <c r="K42" s="35">
        <v>3.5000000000000003E-2</v>
      </c>
      <c r="L42" s="35">
        <v>2.5000000000000001E-2</v>
      </c>
      <c r="M42" s="35">
        <f t="shared" si="6"/>
        <v>0.59200000000000008</v>
      </c>
      <c r="N42" s="36"/>
      <c r="O42" s="31">
        <v>3</v>
      </c>
      <c r="P42" s="35">
        <f t="shared" si="7"/>
        <v>1.7760000000000001E-2</v>
      </c>
      <c r="Q42" s="35">
        <f t="shared" si="8"/>
        <v>0.60976000000000008</v>
      </c>
      <c r="R42" s="35">
        <f t="shared" si="5"/>
        <v>0.12195200000000002</v>
      </c>
      <c r="S42" s="35">
        <f t="shared" si="9"/>
        <v>0.73171200000000003</v>
      </c>
      <c r="T42" s="31"/>
      <c r="U42" s="49">
        <f t="shared" si="10"/>
        <v>0.73171200000000003</v>
      </c>
      <c r="V42" s="44"/>
      <c r="W42" s="44"/>
    </row>
    <row r="43" spans="1:23" s="37" customFormat="1" ht="35.1" customHeight="1" thickBot="1" x14ac:dyDescent="0.5">
      <c r="A43" s="31" t="s">
        <v>37</v>
      </c>
      <c r="B43" s="32">
        <v>615.9</v>
      </c>
      <c r="C43" s="33">
        <v>19</v>
      </c>
      <c r="D43" s="34">
        <v>0</v>
      </c>
      <c r="E43" s="35"/>
      <c r="F43" s="35">
        <v>0.17899999999999999</v>
      </c>
      <c r="G43" s="35"/>
      <c r="H43" s="35">
        <v>0.21299999999999999</v>
      </c>
      <c r="I43" s="35">
        <v>0.23300000000000001</v>
      </c>
      <c r="J43" s="35">
        <v>0</v>
      </c>
      <c r="K43" s="35">
        <v>3.5000000000000003E-2</v>
      </c>
      <c r="L43" s="35">
        <v>2.9000000000000001E-2</v>
      </c>
      <c r="M43" s="35">
        <f t="shared" si="6"/>
        <v>0.68900000000000006</v>
      </c>
      <c r="N43" s="36"/>
      <c r="O43" s="31">
        <v>3</v>
      </c>
      <c r="P43" s="35">
        <f t="shared" si="7"/>
        <v>2.0670000000000001E-2</v>
      </c>
      <c r="Q43" s="35">
        <f t="shared" si="8"/>
        <v>0.70967000000000002</v>
      </c>
      <c r="R43" s="35">
        <f t="shared" si="5"/>
        <v>0.141934</v>
      </c>
      <c r="S43" s="35">
        <f t="shared" si="9"/>
        <v>0.85160400000000003</v>
      </c>
      <c r="T43" s="31"/>
      <c r="U43" s="49">
        <f t="shared" si="10"/>
        <v>0.85160400000000003</v>
      </c>
      <c r="V43" s="44"/>
      <c r="W43" s="44"/>
    </row>
    <row r="44" spans="1:23" s="37" customFormat="1" ht="35.1" customHeight="1" thickBot="1" x14ac:dyDescent="0.5">
      <c r="A44" s="31" t="s">
        <v>38</v>
      </c>
      <c r="B44" s="32">
        <v>636.1</v>
      </c>
      <c r="C44" s="33">
        <v>26</v>
      </c>
      <c r="D44" s="34">
        <v>0</v>
      </c>
      <c r="E44" s="35"/>
      <c r="F44" s="35">
        <v>0.13</v>
      </c>
      <c r="G44" s="35"/>
      <c r="H44" s="35">
        <v>0.20499999999999999</v>
      </c>
      <c r="I44" s="35">
        <v>0.16900000000000001</v>
      </c>
      <c r="J44" s="35">
        <v>0</v>
      </c>
      <c r="K44" s="35">
        <v>3.5000000000000003E-2</v>
      </c>
      <c r="L44" s="35">
        <v>2.4E-2</v>
      </c>
      <c r="M44" s="35">
        <f t="shared" si="6"/>
        <v>0.56300000000000006</v>
      </c>
      <c r="N44" s="36"/>
      <c r="O44" s="31">
        <v>3</v>
      </c>
      <c r="P44" s="35">
        <f t="shared" si="7"/>
        <v>1.6890000000000002E-2</v>
      </c>
      <c r="Q44" s="35">
        <f t="shared" si="8"/>
        <v>0.57989000000000002</v>
      </c>
      <c r="R44" s="35">
        <f t="shared" si="5"/>
        <v>0.11597800000000001</v>
      </c>
      <c r="S44" s="35">
        <f t="shared" si="9"/>
        <v>0.69586800000000004</v>
      </c>
      <c r="T44" s="31"/>
      <c r="U44" s="49">
        <f t="shared" si="10"/>
        <v>0.69586800000000004</v>
      </c>
      <c r="V44" s="44"/>
      <c r="W44" s="44"/>
    </row>
    <row r="45" spans="1:23" s="37" customFormat="1" ht="35.1" customHeight="1" thickBot="1" x14ac:dyDescent="0.5">
      <c r="A45" s="31" t="s">
        <v>39</v>
      </c>
      <c r="B45" s="32">
        <v>499.6</v>
      </c>
      <c r="C45" s="33">
        <v>16</v>
      </c>
      <c r="D45" s="34">
        <v>0</v>
      </c>
      <c r="E45" s="35"/>
      <c r="F45" s="35">
        <v>0.11</v>
      </c>
      <c r="G45" s="35"/>
      <c r="H45" s="35">
        <v>0.41399999999999998</v>
      </c>
      <c r="I45" s="35">
        <v>0.14299999999999999</v>
      </c>
      <c r="J45" s="35">
        <v>0</v>
      </c>
      <c r="K45" s="35">
        <v>3.5000000000000003E-2</v>
      </c>
      <c r="L45" s="35">
        <v>3.2000000000000001E-2</v>
      </c>
      <c r="M45" s="35">
        <f t="shared" si="6"/>
        <v>0.7340000000000001</v>
      </c>
      <c r="N45" s="36"/>
      <c r="O45" s="31">
        <v>3</v>
      </c>
      <c r="P45" s="35">
        <f t="shared" si="7"/>
        <v>2.2020000000000001E-2</v>
      </c>
      <c r="Q45" s="35">
        <f t="shared" si="8"/>
        <v>0.75602000000000014</v>
      </c>
      <c r="R45" s="35">
        <f t="shared" si="5"/>
        <v>0.15120400000000003</v>
      </c>
      <c r="S45" s="35">
        <f t="shared" si="9"/>
        <v>0.90722400000000014</v>
      </c>
      <c r="T45" s="31"/>
      <c r="U45" s="49">
        <f t="shared" si="10"/>
        <v>0.90722400000000014</v>
      </c>
      <c r="V45" s="44"/>
      <c r="W45" s="44"/>
    </row>
    <row r="46" spans="1:23" s="37" customFormat="1" ht="35.1" customHeight="1" thickBot="1" x14ac:dyDescent="0.5">
      <c r="A46" s="31" t="s">
        <v>64</v>
      </c>
      <c r="B46" s="32">
        <v>816</v>
      </c>
      <c r="C46" s="33">
        <v>23</v>
      </c>
      <c r="D46" s="34">
        <v>0</v>
      </c>
      <c r="E46" s="35"/>
      <c r="F46" s="35">
        <v>0.13500000000000001</v>
      </c>
      <c r="G46" s="35"/>
      <c r="H46" s="35">
        <v>0.14499999999999999</v>
      </c>
      <c r="I46" s="35">
        <v>9.1999999999999998E-2</v>
      </c>
      <c r="J46" s="35">
        <v>0</v>
      </c>
      <c r="K46" s="35">
        <v>3.5000000000000003E-2</v>
      </c>
      <c r="L46" s="35">
        <v>1.7000000000000001E-2</v>
      </c>
      <c r="M46" s="35">
        <f t="shared" si="6"/>
        <v>0.42400000000000004</v>
      </c>
      <c r="N46" s="36"/>
      <c r="O46" s="31">
        <v>3</v>
      </c>
      <c r="P46" s="35">
        <f t="shared" si="7"/>
        <v>1.272E-2</v>
      </c>
      <c r="Q46" s="35">
        <f t="shared" si="8"/>
        <v>0.43672000000000005</v>
      </c>
      <c r="R46" s="35">
        <f t="shared" si="5"/>
        <v>8.7344000000000019E-2</v>
      </c>
      <c r="S46" s="35">
        <f t="shared" si="9"/>
        <v>0.52406400000000009</v>
      </c>
      <c r="T46" s="31"/>
      <c r="U46" s="49">
        <f t="shared" si="10"/>
        <v>0.52406400000000009</v>
      </c>
      <c r="V46" s="44"/>
      <c r="W46" s="44"/>
    </row>
    <row r="47" spans="1:23" s="37" customFormat="1" ht="35.1" customHeight="1" thickBot="1" x14ac:dyDescent="0.5">
      <c r="A47" s="31" t="s">
        <v>40</v>
      </c>
      <c r="B47" s="32">
        <v>605.4</v>
      </c>
      <c r="C47" s="33">
        <v>29</v>
      </c>
      <c r="D47" s="34">
        <v>0</v>
      </c>
      <c r="E47" s="35"/>
      <c r="F47" s="35">
        <v>0.182</v>
      </c>
      <c r="G47" s="35"/>
      <c r="H47" s="35">
        <v>0.24399999999999999</v>
      </c>
      <c r="I47" s="35">
        <v>0.23699999999999999</v>
      </c>
      <c r="J47" s="35">
        <v>0</v>
      </c>
      <c r="K47" s="35">
        <v>3.5000000000000003E-2</v>
      </c>
      <c r="L47" s="35">
        <v>0.03</v>
      </c>
      <c r="M47" s="35">
        <f t="shared" si="6"/>
        <v>0.72800000000000009</v>
      </c>
      <c r="N47" s="36"/>
      <c r="O47" s="31">
        <v>3</v>
      </c>
      <c r="P47" s="35">
        <f t="shared" si="7"/>
        <v>2.1840000000000002E-2</v>
      </c>
      <c r="Q47" s="35">
        <f t="shared" si="8"/>
        <v>0.74984000000000006</v>
      </c>
      <c r="R47" s="35">
        <f t="shared" si="5"/>
        <v>0.14996800000000002</v>
      </c>
      <c r="S47" s="35">
        <f t="shared" si="9"/>
        <v>0.89980800000000005</v>
      </c>
      <c r="T47" s="31"/>
      <c r="U47" s="49">
        <f t="shared" si="10"/>
        <v>0.89980800000000005</v>
      </c>
      <c r="V47" s="44"/>
      <c r="W47" s="44"/>
    </row>
    <row r="48" spans="1:23" s="37" customFormat="1" ht="35.1" customHeight="1" thickBot="1" x14ac:dyDescent="0.5">
      <c r="A48" s="31" t="s">
        <v>41</v>
      </c>
      <c r="B48" s="32">
        <v>425.2</v>
      </c>
      <c r="C48" s="33">
        <v>20</v>
      </c>
      <c r="D48" s="34">
        <v>0</v>
      </c>
      <c r="E48" s="35"/>
      <c r="F48" s="35">
        <v>0.129</v>
      </c>
      <c r="G48" s="35"/>
      <c r="H48" s="35">
        <v>0.81799999999999995</v>
      </c>
      <c r="I48" s="35">
        <v>0.16800000000000001</v>
      </c>
      <c r="J48" s="35">
        <v>0</v>
      </c>
      <c r="K48" s="35">
        <v>3.5000000000000003E-2</v>
      </c>
      <c r="L48" s="35">
        <v>5.3999999999999999E-2</v>
      </c>
      <c r="M48" s="35">
        <f t="shared" si="6"/>
        <v>1.204</v>
      </c>
      <c r="N48" s="36"/>
      <c r="O48" s="31">
        <v>3</v>
      </c>
      <c r="P48" s="35">
        <f t="shared" si="7"/>
        <v>3.6119999999999999E-2</v>
      </c>
      <c r="Q48" s="35">
        <f t="shared" si="8"/>
        <v>1.2401199999999999</v>
      </c>
      <c r="R48" s="35">
        <f t="shared" si="5"/>
        <v>0.24802399999999999</v>
      </c>
      <c r="S48" s="35">
        <f t="shared" si="9"/>
        <v>1.4881439999999999</v>
      </c>
      <c r="T48" s="31"/>
      <c r="U48" s="49">
        <f t="shared" si="10"/>
        <v>1.4881439999999999</v>
      </c>
      <c r="V48" s="44"/>
      <c r="W48" s="44"/>
    </row>
    <row r="49" spans="1:23" s="37" customFormat="1" ht="35.1" customHeight="1" thickBot="1" x14ac:dyDescent="0.5">
      <c r="A49" s="31" t="s">
        <v>53</v>
      </c>
      <c r="B49" s="32">
        <v>627.6</v>
      </c>
      <c r="C49" s="33">
        <v>20</v>
      </c>
      <c r="D49" s="34">
        <v>0</v>
      </c>
      <c r="E49" s="35"/>
      <c r="F49" s="35">
        <v>0.17499999999999999</v>
      </c>
      <c r="G49" s="35"/>
      <c r="H49" s="35">
        <v>0.252</v>
      </c>
      <c r="I49" s="35">
        <v>0.11899999999999999</v>
      </c>
      <c r="J49" s="35">
        <v>0</v>
      </c>
      <c r="K49" s="35">
        <v>3.5000000000000003E-2</v>
      </c>
      <c r="L49" s="35">
        <v>2.5000000000000001E-2</v>
      </c>
      <c r="M49" s="35">
        <f t="shared" si="6"/>
        <v>0.60600000000000009</v>
      </c>
      <c r="N49" s="36"/>
      <c r="O49" s="31">
        <v>3</v>
      </c>
      <c r="P49" s="35">
        <f t="shared" si="7"/>
        <v>1.8180000000000002E-2</v>
      </c>
      <c r="Q49" s="35">
        <f t="shared" si="8"/>
        <v>0.62418000000000007</v>
      </c>
      <c r="R49" s="35">
        <f t="shared" si="5"/>
        <v>0.12483600000000002</v>
      </c>
      <c r="S49" s="35">
        <f t="shared" si="9"/>
        <v>0.74901600000000002</v>
      </c>
      <c r="T49" s="31"/>
      <c r="U49" s="49">
        <f t="shared" si="10"/>
        <v>0.74901600000000002</v>
      </c>
      <c r="V49" s="44"/>
      <c r="W49" s="44"/>
    </row>
    <row r="50" spans="1:23" s="37" customFormat="1" ht="35.1" customHeight="1" thickBot="1" x14ac:dyDescent="0.5">
      <c r="A50" s="31" t="s">
        <v>54</v>
      </c>
      <c r="B50" s="32">
        <v>399.9</v>
      </c>
      <c r="C50" s="33">
        <v>12</v>
      </c>
      <c r="D50" s="34">
        <v>0</v>
      </c>
      <c r="E50" s="35"/>
      <c r="F50" s="35">
        <v>0.13800000000000001</v>
      </c>
      <c r="G50" s="35"/>
      <c r="H50" s="35">
        <v>0</v>
      </c>
      <c r="I50" s="35">
        <v>9.2999999999999999E-2</v>
      </c>
      <c r="J50" s="35">
        <v>0</v>
      </c>
      <c r="K50" s="35">
        <v>3.5000000000000003E-2</v>
      </c>
      <c r="L50" s="35">
        <v>1.2E-2</v>
      </c>
      <c r="M50" s="35">
        <f t="shared" si="6"/>
        <v>0.27800000000000002</v>
      </c>
      <c r="N50" s="36"/>
      <c r="O50" s="31">
        <v>3</v>
      </c>
      <c r="P50" s="35">
        <f t="shared" si="7"/>
        <v>8.3400000000000002E-3</v>
      </c>
      <c r="Q50" s="35">
        <f t="shared" si="8"/>
        <v>0.28634000000000004</v>
      </c>
      <c r="R50" s="35">
        <f t="shared" si="5"/>
        <v>5.7268000000000013E-2</v>
      </c>
      <c r="S50" s="35">
        <f t="shared" si="9"/>
        <v>0.34360800000000002</v>
      </c>
      <c r="T50" s="31"/>
      <c r="U50" s="49">
        <f t="shared" si="10"/>
        <v>0.34360800000000002</v>
      </c>
      <c r="V50" s="44"/>
      <c r="W50" s="44"/>
    </row>
    <row r="51" spans="1:23" s="37" customFormat="1" ht="35.1" customHeight="1" thickBot="1" x14ac:dyDescent="0.5">
      <c r="A51" s="31" t="s">
        <v>42</v>
      </c>
      <c r="B51" s="32">
        <v>364.9</v>
      </c>
      <c r="C51" s="33">
        <v>20</v>
      </c>
      <c r="D51" s="34">
        <v>0</v>
      </c>
      <c r="E51" s="35"/>
      <c r="F51" s="35">
        <v>0.151</v>
      </c>
      <c r="G51" s="35"/>
      <c r="H51" s="35">
        <v>0</v>
      </c>
      <c r="I51" s="35">
        <v>0</v>
      </c>
      <c r="J51" s="35">
        <v>0</v>
      </c>
      <c r="K51" s="35">
        <v>3.5000000000000003E-2</v>
      </c>
      <c r="L51" s="35">
        <v>8.0000000000000002E-3</v>
      </c>
      <c r="M51" s="35">
        <f t="shared" si="6"/>
        <v>0.19400000000000001</v>
      </c>
      <c r="N51" s="36"/>
      <c r="O51" s="31">
        <v>3</v>
      </c>
      <c r="P51" s="35">
        <f t="shared" si="7"/>
        <v>5.8199999999999997E-3</v>
      </c>
      <c r="Q51" s="35">
        <f t="shared" si="8"/>
        <v>0.19982</v>
      </c>
      <c r="R51" s="35">
        <f t="shared" si="5"/>
        <v>3.9964E-2</v>
      </c>
      <c r="S51" s="35">
        <f t="shared" si="9"/>
        <v>0.239784</v>
      </c>
      <c r="T51" s="31"/>
      <c r="U51" s="49">
        <f t="shared" si="10"/>
        <v>0.239784</v>
      </c>
      <c r="V51" s="44"/>
      <c r="W51" s="44"/>
    </row>
    <row r="52" spans="1:23" s="37" customFormat="1" ht="35.1" customHeight="1" thickBot="1" x14ac:dyDescent="0.5">
      <c r="A52" s="31" t="s">
        <v>43</v>
      </c>
      <c r="B52" s="32">
        <v>295.60000000000002</v>
      </c>
      <c r="C52" s="39">
        <v>12</v>
      </c>
      <c r="D52" s="34">
        <v>0</v>
      </c>
      <c r="E52" s="35"/>
      <c r="F52" s="35">
        <v>0.186</v>
      </c>
      <c r="G52" s="35"/>
      <c r="H52" s="35">
        <v>0</v>
      </c>
      <c r="I52" s="35">
        <v>0.126</v>
      </c>
      <c r="J52" s="35">
        <v>0</v>
      </c>
      <c r="K52" s="35">
        <v>3.5000000000000003E-2</v>
      </c>
      <c r="L52" s="35">
        <v>1.4999999999999999E-2</v>
      </c>
      <c r="M52" s="35">
        <f t="shared" si="6"/>
        <v>0.36199999999999999</v>
      </c>
      <c r="N52" s="36"/>
      <c r="O52" s="31">
        <v>3</v>
      </c>
      <c r="P52" s="35">
        <f t="shared" si="7"/>
        <v>1.086E-2</v>
      </c>
      <c r="Q52" s="35">
        <f t="shared" si="8"/>
        <v>0.37285999999999997</v>
      </c>
      <c r="R52" s="35">
        <f t="shared" si="5"/>
        <v>7.4571999999999999E-2</v>
      </c>
      <c r="S52" s="35">
        <f t="shared" si="9"/>
        <v>0.44743199999999994</v>
      </c>
      <c r="T52" s="31"/>
      <c r="U52" s="49">
        <f t="shared" si="10"/>
        <v>0.44743199999999994</v>
      </c>
      <c r="V52" s="44"/>
      <c r="W52" s="44"/>
    </row>
    <row r="53" spans="1:23" s="37" customFormat="1" ht="35.1" customHeight="1" thickBot="1" x14ac:dyDescent="0.5">
      <c r="A53" s="31" t="s">
        <v>44</v>
      </c>
      <c r="B53" s="32">
        <v>619.4</v>
      </c>
      <c r="C53" s="33">
        <v>32</v>
      </c>
      <c r="D53" s="34">
        <v>0.17699999999999999</v>
      </c>
      <c r="E53" s="35"/>
      <c r="F53" s="35">
        <v>0.17799999999999999</v>
      </c>
      <c r="G53" s="35"/>
      <c r="H53" s="35">
        <v>0.224</v>
      </c>
      <c r="I53" s="35">
        <v>0.23100000000000001</v>
      </c>
      <c r="J53" s="35">
        <v>0</v>
      </c>
      <c r="K53" s="35">
        <v>3.5000000000000003E-2</v>
      </c>
      <c r="L53" s="35">
        <v>3.5999999999999997E-2</v>
      </c>
      <c r="M53" s="35">
        <f t="shared" si="6"/>
        <v>0.88100000000000001</v>
      </c>
      <c r="N53" s="36"/>
      <c r="O53" s="31">
        <v>3</v>
      </c>
      <c r="P53" s="35">
        <f t="shared" si="7"/>
        <v>2.6429999999999999E-2</v>
      </c>
      <c r="Q53" s="35">
        <f t="shared" si="8"/>
        <v>0.90742999999999996</v>
      </c>
      <c r="R53" s="35">
        <f>Q53*20%</f>
        <v>0.18148600000000001</v>
      </c>
      <c r="S53" s="35">
        <f t="shared" si="9"/>
        <v>1.088916</v>
      </c>
      <c r="T53" s="31"/>
      <c r="U53" s="49">
        <f t="shared" si="10"/>
        <v>1.088916</v>
      </c>
      <c r="V53" s="44"/>
      <c r="W53" s="44"/>
    </row>
    <row r="54" spans="1:23" s="37" customFormat="1" ht="35.1" customHeight="1" thickBot="1" x14ac:dyDescent="0.5">
      <c r="A54" s="31" t="s">
        <v>55</v>
      </c>
      <c r="B54" s="32">
        <v>342.8</v>
      </c>
      <c r="C54" s="33">
        <v>10</v>
      </c>
      <c r="D54" s="34">
        <v>0</v>
      </c>
      <c r="E54" s="35"/>
      <c r="F54" s="35">
        <v>0.16</v>
      </c>
      <c r="G54" s="35"/>
      <c r="H54" s="35">
        <v>0</v>
      </c>
      <c r="I54" s="35">
        <v>0.109</v>
      </c>
      <c r="J54" s="35">
        <v>0</v>
      </c>
      <c r="K54" s="35">
        <v>3.5000000000000003E-2</v>
      </c>
      <c r="L54" s="35">
        <v>1.2999999999999999E-2</v>
      </c>
      <c r="M54" s="35">
        <f t="shared" si="6"/>
        <v>0.31700000000000006</v>
      </c>
      <c r="N54" s="36"/>
      <c r="O54" s="31">
        <v>3</v>
      </c>
      <c r="P54" s="35">
        <f t="shared" si="7"/>
        <v>9.5100000000000011E-3</v>
      </c>
      <c r="Q54" s="35">
        <f t="shared" si="8"/>
        <v>0.32651000000000008</v>
      </c>
      <c r="R54" s="35">
        <f t="shared" si="5"/>
        <v>6.5302000000000013E-2</v>
      </c>
      <c r="S54" s="35">
        <f t="shared" si="9"/>
        <v>0.3918120000000001</v>
      </c>
      <c r="T54" s="31"/>
      <c r="U54" s="49">
        <f t="shared" si="10"/>
        <v>0.3918120000000001</v>
      </c>
      <c r="V54" s="44"/>
      <c r="W54" s="44"/>
    </row>
    <row r="55" spans="1:23" s="37" customFormat="1" ht="35.1" customHeight="1" thickBot="1" x14ac:dyDescent="0.5">
      <c r="A55" s="31" t="s">
        <v>45</v>
      </c>
      <c r="B55" s="32">
        <v>326</v>
      </c>
      <c r="C55" s="33">
        <v>16</v>
      </c>
      <c r="D55" s="34">
        <v>0</v>
      </c>
      <c r="E55" s="35"/>
      <c r="F55" s="35">
        <v>0.16900000000000001</v>
      </c>
      <c r="G55" s="35"/>
      <c r="H55" s="35">
        <v>0.157</v>
      </c>
      <c r="I55" s="35">
        <v>0.115</v>
      </c>
      <c r="J55" s="35">
        <v>0</v>
      </c>
      <c r="K55" s="35">
        <v>3.5000000000000003E-2</v>
      </c>
      <c r="L55" s="35">
        <v>0.02</v>
      </c>
      <c r="M55" s="35">
        <f t="shared" si="6"/>
        <v>0.496</v>
      </c>
      <c r="N55" s="36"/>
      <c r="O55" s="31">
        <v>3</v>
      </c>
      <c r="P55" s="35">
        <f t="shared" si="7"/>
        <v>1.4879999999999999E-2</v>
      </c>
      <c r="Q55" s="35">
        <f t="shared" si="8"/>
        <v>0.51088</v>
      </c>
      <c r="R55" s="35">
        <f t="shared" si="5"/>
        <v>0.102176</v>
      </c>
      <c r="S55" s="35">
        <f t="shared" si="9"/>
        <v>0.61305599999999993</v>
      </c>
      <c r="T55" s="31"/>
      <c r="U55" s="49">
        <f t="shared" si="10"/>
        <v>0.61305599999999993</v>
      </c>
      <c r="V55" s="44"/>
      <c r="W55" s="44"/>
    </row>
    <row r="56" spans="1:23" s="37" customFormat="1" ht="35.1" customHeight="1" thickBot="1" x14ac:dyDescent="0.5">
      <c r="A56" s="31" t="s">
        <v>46</v>
      </c>
      <c r="B56" s="32">
        <v>346.6</v>
      </c>
      <c r="C56" s="33">
        <v>11</v>
      </c>
      <c r="D56" s="34">
        <v>0</v>
      </c>
      <c r="E56" s="35"/>
      <c r="F56" s="35">
        <v>0</v>
      </c>
      <c r="G56" s="35"/>
      <c r="H56" s="35">
        <v>0</v>
      </c>
      <c r="I56" s="35">
        <v>0</v>
      </c>
      <c r="J56" s="35">
        <v>0</v>
      </c>
      <c r="K56" s="35"/>
      <c r="L56" s="35"/>
      <c r="M56" s="35"/>
      <c r="N56" s="36"/>
      <c r="O56" s="31"/>
      <c r="P56" s="35"/>
      <c r="Q56" s="35"/>
      <c r="R56" s="35"/>
      <c r="S56" s="35"/>
      <c r="T56" s="31"/>
      <c r="U56" s="49">
        <f t="shared" si="10"/>
        <v>0</v>
      </c>
      <c r="V56" s="44"/>
      <c r="W56" s="44"/>
    </row>
    <row r="57" spans="1:23" s="37" customFormat="1" ht="35.1" customHeight="1" thickBot="1" x14ac:dyDescent="0.5">
      <c r="A57" s="31" t="s">
        <v>47</v>
      </c>
      <c r="B57" s="32">
        <v>274.3</v>
      </c>
      <c r="C57" s="33">
        <v>9</v>
      </c>
      <c r="D57" s="34">
        <v>0</v>
      </c>
      <c r="E57" s="35"/>
      <c r="F57" s="35">
        <v>0.1</v>
      </c>
      <c r="G57" s="35"/>
      <c r="H57" s="35">
        <v>0</v>
      </c>
      <c r="I57" s="35">
        <v>0.13100000000000001</v>
      </c>
      <c r="J57" s="35">
        <v>0</v>
      </c>
      <c r="K57" s="35">
        <v>3.5000000000000003E-2</v>
      </c>
      <c r="L57" s="35">
        <v>1.2E-2</v>
      </c>
      <c r="M57" s="35">
        <f t="shared" si="6"/>
        <v>0.27800000000000002</v>
      </c>
      <c r="N57" s="36"/>
      <c r="O57" s="31">
        <v>3</v>
      </c>
      <c r="P57" s="35">
        <f t="shared" si="7"/>
        <v>8.3400000000000002E-3</v>
      </c>
      <c r="Q57" s="35">
        <f t="shared" si="8"/>
        <v>0.28634000000000004</v>
      </c>
      <c r="R57" s="35">
        <f t="shared" si="5"/>
        <v>5.7268000000000013E-2</v>
      </c>
      <c r="S57" s="35">
        <f t="shared" si="9"/>
        <v>0.34360800000000002</v>
      </c>
      <c r="T57" s="31"/>
      <c r="U57" s="49">
        <f t="shared" si="10"/>
        <v>0.34360800000000002</v>
      </c>
      <c r="V57" s="44"/>
      <c r="W57" s="44"/>
    </row>
    <row r="58" spans="1:23" s="37" customFormat="1" ht="35.1" customHeight="1" thickBot="1" x14ac:dyDescent="0.5">
      <c r="A58" s="31" t="s">
        <v>51</v>
      </c>
      <c r="B58" s="32">
        <v>399.4</v>
      </c>
      <c r="C58" s="33">
        <v>9</v>
      </c>
      <c r="D58" s="34">
        <v>0</v>
      </c>
      <c r="E58" s="35"/>
      <c r="F58" s="35">
        <v>0.13800000000000001</v>
      </c>
      <c r="G58" s="35"/>
      <c r="H58" s="35">
        <v>0</v>
      </c>
      <c r="I58" s="35">
        <v>9.4E-2</v>
      </c>
      <c r="J58" s="35">
        <v>0</v>
      </c>
      <c r="K58" s="35">
        <v>3.5000000000000003E-2</v>
      </c>
      <c r="L58" s="35">
        <v>1.2E-2</v>
      </c>
      <c r="M58" s="35">
        <f t="shared" si="6"/>
        <v>0.27900000000000003</v>
      </c>
      <c r="N58" s="36"/>
      <c r="O58" s="31">
        <v>3</v>
      </c>
      <c r="P58" s="35">
        <f t="shared" si="7"/>
        <v>8.3700000000000007E-3</v>
      </c>
      <c r="Q58" s="35">
        <f t="shared" si="8"/>
        <v>0.28737000000000001</v>
      </c>
      <c r="R58" s="35">
        <f t="shared" si="5"/>
        <v>5.7474000000000004E-2</v>
      </c>
      <c r="S58" s="35">
        <f t="shared" si="9"/>
        <v>0.34484399999999998</v>
      </c>
      <c r="T58" s="31"/>
      <c r="U58" s="49">
        <f t="shared" si="10"/>
        <v>0.34484399999999998</v>
      </c>
      <c r="V58" s="44"/>
      <c r="W58" s="44"/>
    </row>
    <row r="59" spans="1:23" ht="35.1" customHeight="1" thickBot="1" x14ac:dyDescent="0.5">
      <c r="A59" s="10" t="s">
        <v>69</v>
      </c>
      <c r="B59" s="11">
        <f>SUM(B8:B58)</f>
        <v>44865.800000000017</v>
      </c>
      <c r="C59" s="21">
        <f>SUM(C8:C58)</f>
        <v>1684</v>
      </c>
      <c r="D59" s="25"/>
      <c r="E59" s="12"/>
      <c r="F59" s="12"/>
      <c r="G59" s="13"/>
      <c r="H59" s="12"/>
      <c r="I59" s="12"/>
      <c r="J59" s="12"/>
      <c r="K59" s="12"/>
      <c r="L59" s="12"/>
      <c r="M59" s="12"/>
      <c r="N59" s="14"/>
      <c r="O59" s="13"/>
      <c r="P59" s="12"/>
      <c r="Q59" s="12"/>
      <c r="R59" s="12"/>
      <c r="S59" s="12"/>
      <c r="T59" s="13"/>
      <c r="U59" s="46"/>
      <c r="V59" s="45"/>
      <c r="W59" s="45"/>
    </row>
    <row r="60" spans="1:23" ht="35.1" customHeight="1" x14ac:dyDescent="0.45">
      <c r="A60" s="9"/>
      <c r="B60" s="15"/>
      <c r="C60" s="2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6"/>
      <c r="P60" s="18"/>
      <c r="Q60" s="16"/>
      <c r="R60" s="18"/>
      <c r="S60" s="18"/>
      <c r="T60" s="16"/>
      <c r="U60" s="47"/>
      <c r="V60" s="6"/>
      <c r="W60" s="45"/>
    </row>
    <row r="61" spans="1:23" ht="35.1" customHeight="1" x14ac:dyDescent="0.45">
      <c r="B61" s="19"/>
      <c r="C61" s="2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3"/>
      <c r="V61" s="7"/>
      <c r="W61" s="45"/>
    </row>
  </sheetData>
  <mergeCells count="6">
    <mergeCell ref="V5:V6"/>
    <mergeCell ref="A3:T3"/>
    <mergeCell ref="A5:A6"/>
    <mergeCell ref="B5:B6"/>
    <mergeCell ref="C5:C6"/>
    <mergeCell ref="D5:U5"/>
  </mergeCells>
  <pageMargins left="0.19685039370078741" right="0.11811023622047245" top="0.74803149606299213" bottom="0.74803149606299213" header="0.31496062992125984" footer="0.31496062992125984"/>
  <pageSetup paperSize="9" scale="2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2019-03-04T12:10:55Z</dcterms:modified>
</cp:coreProperties>
</file>