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2390" windowHeight="801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1">Лист2!$A$1:$I$44</definedName>
  </definedNames>
  <calcPr calcId="145621" refMode="R1C1"/>
</workbook>
</file>

<file path=xl/calcChain.xml><?xml version="1.0" encoding="utf-8"?>
<calcChain xmlns="http://schemas.openxmlformats.org/spreadsheetml/2006/main">
  <c r="I33" i="2" l="1"/>
  <c r="H33" i="2"/>
  <c r="G33" i="2"/>
  <c r="F33" i="2"/>
  <c r="I32" i="2"/>
  <c r="H32" i="2"/>
  <c r="G32" i="2"/>
  <c r="F32" i="2"/>
  <c r="E33" i="2"/>
  <c r="E32" i="2"/>
  <c r="H30" i="2"/>
  <c r="E30" i="2"/>
  <c r="G30" i="2" s="1"/>
  <c r="I30" i="2" l="1"/>
  <c r="F30" i="2"/>
  <c r="E31" i="2"/>
  <c r="G31" i="2" l="1"/>
  <c r="F31" i="2"/>
  <c r="I31" i="2"/>
  <c r="H31" i="2"/>
  <c r="E28" i="2" l="1"/>
  <c r="E29" i="2" s="1"/>
  <c r="I27" i="2"/>
  <c r="H27" i="2"/>
  <c r="G27" i="2"/>
  <c r="F27" i="2"/>
  <c r="I26" i="2"/>
  <c r="H26" i="2"/>
  <c r="G26" i="2"/>
  <c r="F26" i="2"/>
  <c r="I25" i="2"/>
  <c r="H25" i="2"/>
  <c r="G25" i="2"/>
  <c r="F25" i="2"/>
  <c r="I24" i="2"/>
  <c r="H24" i="2"/>
  <c r="G24" i="2"/>
  <c r="F24" i="2"/>
  <c r="I23" i="2"/>
  <c r="H23" i="2"/>
  <c r="G23" i="2"/>
  <c r="F23" i="2"/>
  <c r="I22" i="2"/>
  <c r="H22" i="2"/>
  <c r="G22" i="2"/>
  <c r="F22" i="2"/>
  <c r="I21" i="2"/>
  <c r="H21" i="2"/>
  <c r="G21" i="2"/>
  <c r="F21" i="2"/>
  <c r="I20" i="2"/>
  <c r="H20" i="2"/>
  <c r="G20" i="2"/>
  <c r="F20" i="2"/>
  <c r="I19" i="2"/>
  <c r="H19" i="2"/>
  <c r="G19" i="2"/>
  <c r="F19" i="2"/>
  <c r="I18" i="2"/>
  <c r="H18" i="2"/>
  <c r="G18" i="2"/>
  <c r="F18" i="2"/>
  <c r="G28" i="2" l="1"/>
  <c r="I28" i="2"/>
  <c r="I29" i="2" s="1"/>
  <c r="F28" i="2"/>
  <c r="H28" i="2"/>
  <c r="F27" i="1"/>
  <c r="G27" i="1"/>
  <c r="H27" i="1"/>
  <c r="I27" i="1"/>
  <c r="I25" i="1"/>
  <c r="H25" i="1"/>
  <c r="G25" i="1"/>
  <c r="F25" i="1"/>
  <c r="I19" i="1"/>
  <c r="H19" i="1"/>
  <c r="G19" i="1"/>
  <c r="F19" i="1"/>
  <c r="I26" i="1"/>
  <c r="H26" i="1"/>
  <c r="G26" i="1"/>
  <c r="F26" i="1"/>
  <c r="I24" i="1"/>
  <c r="H24" i="1"/>
  <c r="G24" i="1"/>
  <c r="F24" i="1"/>
  <c r="I23" i="1"/>
  <c r="H23" i="1"/>
  <c r="G23" i="1"/>
  <c r="F23" i="1"/>
  <c r="I22" i="1"/>
  <c r="H22" i="1"/>
  <c r="G22" i="1"/>
  <c r="F22" i="1"/>
  <c r="I21" i="1"/>
  <c r="H21" i="1"/>
  <c r="G21" i="1"/>
  <c r="F21" i="1"/>
  <c r="I20" i="1"/>
  <c r="H20" i="1"/>
  <c r="G20" i="1"/>
  <c r="F20" i="1"/>
  <c r="I18" i="1"/>
  <c r="H18" i="1"/>
  <c r="G18" i="1"/>
  <c r="F18" i="1"/>
  <c r="E28" i="1"/>
  <c r="G28" i="1" s="1"/>
  <c r="H29" i="2" l="1"/>
  <c r="F29" i="2"/>
  <c r="G29" i="2"/>
  <c r="G39" i="2"/>
  <c r="G32" i="1"/>
  <c r="G33" i="1" s="1"/>
  <c r="G39" i="1" s="1"/>
  <c r="E29" i="1"/>
  <c r="G29" i="1"/>
  <c r="I28" i="1"/>
  <c r="I29" i="1" s="1"/>
  <c r="F28" i="1"/>
  <c r="F32" i="1" s="1"/>
  <c r="H28" i="1"/>
  <c r="H29" i="1" l="1"/>
  <c r="H32" i="1"/>
  <c r="E32" i="1" s="1"/>
  <c r="F33" i="1"/>
  <c r="F29" i="1"/>
  <c r="F39" i="2" l="1"/>
  <c r="H33" i="1"/>
  <c r="F39" i="1"/>
  <c r="E33" i="1"/>
  <c r="E39" i="1" s="1"/>
</calcChain>
</file>

<file path=xl/sharedStrings.xml><?xml version="1.0" encoding="utf-8"?>
<sst xmlns="http://schemas.openxmlformats.org/spreadsheetml/2006/main" count="134" uniqueCount="63">
  <si>
    <t xml:space="preserve">Плановий розрахунок </t>
  </si>
  <si>
    <t>№</t>
  </si>
  <si>
    <t>Назва показників</t>
  </si>
  <si>
    <t>Одиниця виміру</t>
  </si>
  <si>
    <t>1.</t>
  </si>
  <si>
    <t>Поточний ремонт</t>
  </si>
  <si>
    <t>2.</t>
  </si>
  <si>
    <t>Паливо</t>
  </si>
  <si>
    <t>3.</t>
  </si>
  <si>
    <t>4.</t>
  </si>
  <si>
    <t>5.</t>
  </si>
  <si>
    <t>6.</t>
  </si>
  <si>
    <t>7.</t>
  </si>
  <si>
    <t>8.</t>
  </si>
  <si>
    <t xml:space="preserve"> 9.</t>
  </si>
  <si>
    <t>10.</t>
  </si>
  <si>
    <t>Собівартість (всього )</t>
  </si>
  <si>
    <t>12.</t>
  </si>
  <si>
    <t xml:space="preserve">Електроенергія </t>
  </si>
  <si>
    <t xml:space="preserve">Амортизація </t>
  </si>
  <si>
    <t xml:space="preserve">Оплата праці </t>
  </si>
  <si>
    <t xml:space="preserve">11. </t>
  </si>
  <si>
    <t xml:space="preserve">Всього реалізованих послуг </t>
  </si>
  <si>
    <t xml:space="preserve">                                 в тому числі</t>
  </si>
  <si>
    <t>населення</t>
  </si>
  <si>
    <t>бюджет</t>
  </si>
  <si>
    <t>інші</t>
  </si>
  <si>
    <t>тис. грн.</t>
  </si>
  <si>
    <t>грн.</t>
  </si>
  <si>
    <t>тис. м.куб.</t>
  </si>
  <si>
    <t xml:space="preserve">Нарахування на з / п  </t>
  </si>
  <si>
    <t>власні потреби</t>
  </si>
  <si>
    <t xml:space="preserve">                                 " Затверджую"</t>
  </si>
  <si>
    <t xml:space="preserve">                     Керівник КП "Новоселицька  </t>
  </si>
  <si>
    <t xml:space="preserve">                    міська тепломережа "</t>
  </si>
  <si>
    <t xml:space="preserve">                      _________  Агратіна В.М.</t>
  </si>
  <si>
    <t>Економіст                                                                 О.О.Хоміцька</t>
  </si>
  <si>
    <t xml:space="preserve">Собівартість за 1 м³ </t>
  </si>
  <si>
    <t>Тариф за 1 м³ без ПДВ</t>
  </si>
  <si>
    <t>Тариф за 1 м³ з ПДВ</t>
  </si>
  <si>
    <t>Екологічний податок</t>
  </si>
  <si>
    <t>Витрати на АС машину</t>
  </si>
  <si>
    <r>
      <t>Вартості послуг із централізованого</t>
    </r>
    <r>
      <rPr>
        <b/>
        <i/>
        <sz val="14"/>
        <color theme="1"/>
        <rFont val="Times New Roman"/>
        <family val="1"/>
        <charset val="204"/>
      </rPr>
      <t xml:space="preserve"> водовідведення </t>
    </r>
  </si>
  <si>
    <t>Всього на  рік</t>
  </si>
  <si>
    <t>КП " Новоселицька міська тепломережа " на 2018 р.</t>
  </si>
  <si>
    <t>Загально виробничі витрати 10% від з/пл.</t>
  </si>
  <si>
    <t xml:space="preserve">Утримання АУП 5 % </t>
  </si>
  <si>
    <r>
      <t>Доходи без ПДВ                        (</t>
    </r>
    <r>
      <rPr>
        <sz val="20"/>
        <color theme="1"/>
        <rFont val="Times New Roman"/>
        <family val="1"/>
        <charset val="204"/>
      </rPr>
      <t>без витрат на власні потреби)</t>
    </r>
  </si>
  <si>
    <r>
      <t>Доходи з ПДВ                            (</t>
    </r>
    <r>
      <rPr>
        <sz val="20"/>
        <color theme="1"/>
        <rFont val="Times New Roman"/>
        <family val="1"/>
        <charset val="204"/>
      </rPr>
      <t>без витрат на власні потреби)</t>
    </r>
  </si>
  <si>
    <t>Всього реалізованих послуг (без витрат на власні потреби)</t>
  </si>
  <si>
    <t xml:space="preserve"> </t>
  </si>
  <si>
    <r>
      <t xml:space="preserve">Тариф за 1 м³ з ПДВ </t>
    </r>
    <r>
      <rPr>
        <b/>
        <i/>
        <sz val="18"/>
        <color theme="1"/>
        <rFont val="Times New Roman"/>
        <family val="1"/>
        <charset val="204"/>
      </rPr>
      <t>( заокруглений )</t>
    </r>
  </si>
  <si>
    <t xml:space="preserve">                     Директор КП "Новоселицька  </t>
  </si>
  <si>
    <t>КП " Новоселицька міська тепломережа " на 2021 р.</t>
  </si>
  <si>
    <t>Збори та екологічний податок</t>
  </si>
  <si>
    <t xml:space="preserve">Утримання АУП </t>
  </si>
  <si>
    <t xml:space="preserve">                     </t>
  </si>
  <si>
    <t>13.</t>
  </si>
  <si>
    <t>Обігові кошти 4%</t>
  </si>
  <si>
    <t>14.</t>
  </si>
  <si>
    <t>Рентабельність  10%</t>
  </si>
  <si>
    <t xml:space="preserve">Доходи без ПДВ                                               </t>
  </si>
  <si>
    <t xml:space="preserve">Доходи з ПДВ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</si>
</sst>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4"/>
      <color theme="1"/>
      <name val="Times New Roman"/>
      <family val="1"/>
      <charset val="204"/>
    </font>
    <font>
      <i/>
      <sz val="16"/>
      <color theme="1"/>
      <name val="Calibri"/>
      <family val="2"/>
      <charset val="204"/>
      <scheme val="minor"/>
    </font>
    <font>
      <b/>
      <i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i/>
      <sz val="22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20"/>
      <color theme="6" tint="-0.249977111117893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7" fillId="0" borderId="0" xfId="0" applyFont="1" applyAlignment="1"/>
    <xf numFmtId="0" fontId="8" fillId="0" borderId="0" xfId="0" applyFont="1" applyAlignment="1"/>
    <xf numFmtId="0" fontId="7" fillId="0" borderId="0" xfId="0" applyFont="1" applyBorder="1" applyAlignment="1"/>
    <xf numFmtId="0" fontId="7" fillId="0" borderId="0" xfId="0" applyFont="1" applyAlignment="1">
      <alignment horizontal="center"/>
    </xf>
    <xf numFmtId="0" fontId="9" fillId="0" borderId="0" xfId="0" applyFont="1"/>
    <xf numFmtId="0" fontId="8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5" fillId="0" borderId="0" xfId="0" applyFont="1"/>
    <xf numFmtId="0" fontId="12" fillId="0" borderId="0" xfId="0" applyFont="1" applyBorder="1"/>
    <xf numFmtId="0" fontId="12" fillId="0" borderId="0" xfId="0" applyFont="1"/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4" fillId="0" borderId="7" xfId="0" applyFont="1" applyBorder="1"/>
    <xf numFmtId="0" fontId="14" fillId="0" borderId="8" xfId="0" applyFont="1" applyBorder="1"/>
    <xf numFmtId="0" fontId="13" fillId="0" borderId="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18" xfId="0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10" fontId="13" fillId="0" borderId="2" xfId="0" applyNumberFormat="1" applyFont="1" applyBorder="1" applyAlignment="1">
      <alignment horizontal="center"/>
    </xf>
    <xf numFmtId="10" fontId="13" fillId="0" borderId="15" xfId="0" applyNumberFormat="1" applyFont="1" applyBorder="1" applyAlignment="1">
      <alignment horizontal="center"/>
    </xf>
    <xf numFmtId="10" fontId="13" fillId="0" borderId="2" xfId="0" applyNumberFormat="1" applyFont="1" applyBorder="1"/>
    <xf numFmtId="10" fontId="13" fillId="0" borderId="19" xfId="0" applyNumberFormat="1" applyFont="1" applyBorder="1" applyAlignment="1">
      <alignment horizontal="center" wrapText="1"/>
    </xf>
    <xf numFmtId="0" fontId="14" fillId="0" borderId="10" xfId="0" applyFont="1" applyBorder="1" applyAlignment="1">
      <alignment horizontal="center"/>
    </xf>
    <xf numFmtId="0" fontId="14" fillId="0" borderId="2" xfId="0" applyFont="1" applyBorder="1"/>
    <xf numFmtId="0" fontId="14" fillId="0" borderId="2" xfId="0" applyFont="1" applyBorder="1" applyAlignment="1">
      <alignment horizontal="center" vertical="center"/>
    </xf>
    <xf numFmtId="2" fontId="14" fillId="0" borderId="2" xfId="0" applyNumberFormat="1" applyFont="1" applyBorder="1"/>
    <xf numFmtId="2" fontId="14" fillId="0" borderId="15" xfId="0" applyNumberFormat="1" applyFont="1" applyBorder="1"/>
    <xf numFmtId="2" fontId="14" fillId="0" borderId="1" xfId="0" applyNumberFormat="1" applyFont="1" applyBorder="1"/>
    <xf numFmtId="2" fontId="14" fillId="0" borderId="19" xfId="0" applyNumberFormat="1" applyFont="1" applyBorder="1"/>
    <xf numFmtId="0" fontId="14" fillId="0" borderId="11" xfId="0" applyFont="1" applyBorder="1" applyAlignment="1">
      <alignment horizontal="center"/>
    </xf>
    <xf numFmtId="0" fontId="14" fillId="0" borderId="1" xfId="0" applyFont="1" applyBorder="1"/>
    <xf numFmtId="2" fontId="14" fillId="0" borderId="16" xfId="0" applyNumberFormat="1" applyFont="1" applyBorder="1"/>
    <xf numFmtId="2" fontId="14" fillId="0" borderId="20" xfId="0" applyNumberFormat="1" applyFont="1" applyBorder="1"/>
    <xf numFmtId="0" fontId="13" fillId="0" borderId="11" xfId="0" applyFont="1" applyBorder="1" applyAlignment="1">
      <alignment horizontal="center"/>
    </xf>
    <xf numFmtId="0" fontId="13" fillId="0" borderId="1" xfId="0" applyFont="1" applyBorder="1"/>
    <xf numFmtId="0" fontId="13" fillId="0" borderId="1" xfId="0" applyFont="1" applyBorder="1" applyAlignment="1">
      <alignment horizontal="center" vertical="center"/>
    </xf>
    <xf numFmtId="2" fontId="13" fillId="0" borderId="1" xfId="0" applyNumberFormat="1" applyFont="1" applyBorder="1"/>
    <xf numFmtId="2" fontId="13" fillId="0" borderId="16" xfId="0" applyNumberFormat="1" applyFont="1" applyBorder="1"/>
    <xf numFmtId="2" fontId="13" fillId="0" borderId="20" xfId="0" applyNumberFormat="1" applyFont="1" applyBorder="1"/>
    <xf numFmtId="9" fontId="14" fillId="0" borderId="1" xfId="0" applyNumberFormat="1" applyFont="1" applyBorder="1"/>
    <xf numFmtId="9" fontId="14" fillId="0" borderId="16" xfId="0" applyNumberFormat="1" applyFont="1" applyBorder="1"/>
    <xf numFmtId="0" fontId="13" fillId="0" borderId="1" xfId="0" applyFont="1" applyBorder="1" applyAlignment="1">
      <alignment wrapText="1"/>
    </xf>
    <xf numFmtId="0" fontId="14" fillId="0" borderId="12" xfId="0" applyFont="1" applyBorder="1" applyAlignment="1">
      <alignment horizontal="center"/>
    </xf>
    <xf numFmtId="0" fontId="14" fillId="0" borderId="13" xfId="0" applyFont="1" applyBorder="1"/>
    <xf numFmtId="2" fontId="14" fillId="0" borderId="13" xfId="0" applyNumberFormat="1" applyFont="1" applyBorder="1"/>
    <xf numFmtId="2" fontId="14" fillId="0" borderId="17" xfId="0" applyNumberFormat="1" applyFont="1" applyBorder="1"/>
    <xf numFmtId="2" fontId="14" fillId="0" borderId="21" xfId="0" applyNumberFormat="1" applyFont="1" applyBorder="1"/>
    <xf numFmtId="0" fontId="15" fillId="0" borderId="1" xfId="0" applyFont="1" applyBorder="1"/>
    <xf numFmtId="0" fontId="16" fillId="0" borderId="13" xfId="0" applyFont="1" applyBorder="1"/>
    <xf numFmtId="2" fontId="16" fillId="0" borderId="13" xfId="0" applyNumberFormat="1" applyFont="1" applyBorder="1"/>
    <xf numFmtId="2" fontId="15" fillId="0" borderId="13" xfId="0" applyNumberFormat="1" applyFont="1" applyBorder="1"/>
    <xf numFmtId="2" fontId="15" fillId="0" borderId="17" xfId="0" applyNumberFormat="1" applyFont="1" applyBorder="1"/>
    <xf numFmtId="2" fontId="18" fillId="0" borderId="1" xfId="0" applyNumberFormat="1" applyFont="1" applyBorder="1"/>
    <xf numFmtId="0" fontId="19" fillId="0" borderId="0" xfId="0" applyFont="1" applyBorder="1" applyAlignment="1"/>
    <xf numFmtId="0" fontId="19" fillId="0" borderId="0" xfId="0" applyFont="1" applyAlignment="1">
      <alignment horizontal="center"/>
    </xf>
    <xf numFmtId="0" fontId="2" fillId="0" borderId="0" xfId="0" applyFont="1"/>
    <xf numFmtId="0" fontId="20" fillId="0" borderId="0" xfId="0" applyFont="1" applyAlignment="1"/>
    <xf numFmtId="0" fontId="20" fillId="0" borderId="0" xfId="0" applyFont="1" applyAlignment="1">
      <alignment horizontal="center"/>
    </xf>
    <xf numFmtId="0" fontId="21" fillId="0" borderId="0" xfId="0" applyFont="1"/>
    <xf numFmtId="2" fontId="22" fillId="0" borderId="1" xfId="0" applyNumberFormat="1" applyFont="1" applyBorder="1"/>
    <xf numFmtId="2" fontId="22" fillId="0" borderId="2" xfId="0" applyNumberFormat="1" applyFont="1" applyBorder="1"/>
    <xf numFmtId="0" fontId="13" fillId="0" borderId="5" xfId="0" applyFont="1" applyBorder="1" applyAlignment="1">
      <alignment horizontal="center" vertical="center" wrapText="1"/>
    </xf>
    <xf numFmtId="0" fontId="14" fillId="0" borderId="3" xfId="0" applyFont="1" applyBorder="1" applyAlignment="1">
      <alignment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3" fillId="0" borderId="4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" xfId="0" applyFont="1" applyBorder="1"/>
    <xf numFmtId="0" fontId="23" fillId="0" borderId="2" xfId="0" applyFont="1" applyBorder="1" applyAlignment="1">
      <alignment horizontal="center" vertical="center"/>
    </xf>
    <xf numFmtId="2" fontId="23" fillId="0" borderId="1" xfId="0" applyNumberFormat="1" applyFont="1" applyBorder="1"/>
    <xf numFmtId="2" fontId="23" fillId="0" borderId="16" xfId="0" applyNumberFormat="1" applyFont="1" applyBorder="1"/>
    <xf numFmtId="2" fontId="23" fillId="0" borderId="20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4"/>
  <sheetViews>
    <sheetView view="pageBreakPreview" topLeftCell="A16" zoomScale="60" zoomScaleNormal="100" workbookViewId="0">
      <selection activeCell="I32" sqref="I32"/>
    </sheetView>
  </sheetViews>
  <sheetFormatPr defaultRowHeight="15" x14ac:dyDescent="0.25"/>
  <cols>
    <col min="1" max="1" width="7.42578125" customWidth="1"/>
    <col min="2" max="2" width="8" customWidth="1"/>
    <col min="3" max="3" width="55.140625" customWidth="1"/>
    <col min="4" max="4" width="17" customWidth="1"/>
    <col min="5" max="5" width="13.85546875" customWidth="1"/>
    <col min="6" max="6" width="19.140625" customWidth="1"/>
    <col min="7" max="7" width="14.85546875" customWidth="1"/>
    <col min="8" max="8" width="14.5703125" customWidth="1"/>
    <col min="9" max="9" width="15.85546875" customWidth="1"/>
  </cols>
  <sheetData>
    <row r="2" spans="2:10" ht="15.75" x14ac:dyDescent="0.25">
      <c r="B2" s="8"/>
      <c r="C2" s="8"/>
      <c r="D2" s="9"/>
      <c r="E2" s="9"/>
      <c r="F2" s="10" t="s">
        <v>32</v>
      </c>
      <c r="G2" s="11"/>
      <c r="H2" s="12"/>
      <c r="I2" s="12"/>
      <c r="J2" s="3"/>
    </row>
    <row r="3" spans="2:10" ht="15.75" x14ac:dyDescent="0.25">
      <c r="B3" s="9"/>
      <c r="C3" s="9"/>
      <c r="D3" s="9"/>
      <c r="E3" s="9"/>
      <c r="F3" s="9" t="s">
        <v>33</v>
      </c>
      <c r="G3" s="13"/>
      <c r="H3" s="14"/>
      <c r="I3" s="14"/>
      <c r="J3" s="3"/>
    </row>
    <row r="4" spans="2:10" ht="15.75" x14ac:dyDescent="0.25">
      <c r="B4" s="9"/>
      <c r="C4" s="9"/>
      <c r="D4" s="9"/>
      <c r="E4" s="9"/>
      <c r="F4" s="9" t="s">
        <v>34</v>
      </c>
      <c r="G4" s="13"/>
      <c r="H4" s="14"/>
      <c r="I4" s="14"/>
      <c r="J4" s="3"/>
    </row>
    <row r="5" spans="2:10" ht="15.75" x14ac:dyDescent="0.25">
      <c r="B5" s="15"/>
      <c r="C5" s="16"/>
      <c r="D5" s="16"/>
      <c r="E5" s="16"/>
      <c r="F5" s="16" t="s">
        <v>35</v>
      </c>
      <c r="G5" s="17"/>
      <c r="H5" s="14"/>
      <c r="I5" s="14"/>
      <c r="J5" s="3"/>
    </row>
    <row r="6" spans="2:10" ht="15.75" x14ac:dyDescent="0.25">
      <c r="B6" s="14"/>
      <c r="C6" s="14"/>
      <c r="D6" s="14"/>
      <c r="E6" s="14"/>
      <c r="F6" s="14"/>
      <c r="G6" s="14"/>
      <c r="H6" s="14"/>
      <c r="I6" s="14"/>
    </row>
    <row r="11" spans="2:10" ht="21" x14ac:dyDescent="0.35">
      <c r="C11" s="6"/>
      <c r="D11" s="7" t="s">
        <v>0</v>
      </c>
      <c r="E11" s="6"/>
      <c r="F11" s="6"/>
      <c r="G11" s="6"/>
    </row>
    <row r="12" spans="2:10" ht="19.5" x14ac:dyDescent="0.35">
      <c r="C12" s="4"/>
      <c r="D12" s="5" t="s">
        <v>42</v>
      </c>
      <c r="E12" s="4"/>
      <c r="F12" s="4"/>
      <c r="G12" s="4"/>
    </row>
    <row r="13" spans="2:10" ht="18.75" x14ac:dyDescent="0.3">
      <c r="C13" s="4"/>
      <c r="D13" s="5" t="s">
        <v>44</v>
      </c>
      <c r="E13" s="4"/>
      <c r="F13" s="4"/>
      <c r="G13" s="4"/>
    </row>
    <row r="14" spans="2:10" ht="15.75" thickBot="1" x14ac:dyDescent="0.3"/>
    <row r="15" spans="2:10" ht="26.25" x14ac:dyDescent="0.4">
      <c r="B15" s="80" t="s">
        <v>1</v>
      </c>
      <c r="C15" s="76" t="s">
        <v>2</v>
      </c>
      <c r="D15" s="74" t="s">
        <v>3</v>
      </c>
      <c r="E15" s="78" t="s">
        <v>43</v>
      </c>
      <c r="F15" s="21" t="s">
        <v>23</v>
      </c>
      <c r="G15" s="22"/>
      <c r="H15" s="23"/>
      <c r="I15" s="24"/>
    </row>
    <row r="16" spans="2:10" ht="51" x14ac:dyDescent="0.35">
      <c r="B16" s="81"/>
      <c r="C16" s="77"/>
      <c r="D16" s="75"/>
      <c r="E16" s="79"/>
      <c r="F16" s="25" t="s">
        <v>24</v>
      </c>
      <c r="G16" s="26" t="s">
        <v>25</v>
      </c>
      <c r="H16" s="27" t="s">
        <v>26</v>
      </c>
      <c r="I16" s="28" t="s">
        <v>31</v>
      </c>
    </row>
    <row r="17" spans="2:9" ht="25.5" x14ac:dyDescent="0.35">
      <c r="B17" s="29"/>
      <c r="C17" s="30"/>
      <c r="D17" s="30"/>
      <c r="E17" s="30"/>
      <c r="F17" s="31">
        <v>0.52049999999999996</v>
      </c>
      <c r="G17" s="32">
        <v>0.44600000000000001</v>
      </c>
      <c r="H17" s="33">
        <v>2.2700000000000001E-2</v>
      </c>
      <c r="I17" s="34">
        <v>1.0800000000000001E-2</v>
      </c>
    </row>
    <row r="18" spans="2:9" ht="26.25" x14ac:dyDescent="0.4">
      <c r="B18" s="35" t="s">
        <v>4</v>
      </c>
      <c r="C18" s="36" t="s">
        <v>5</v>
      </c>
      <c r="D18" s="37" t="s">
        <v>27</v>
      </c>
      <c r="E18" s="38">
        <v>2.34</v>
      </c>
      <c r="F18" s="38">
        <f>E18*F17</f>
        <v>1.2179699999999998</v>
      </c>
      <c r="G18" s="39">
        <f>E18*G17</f>
        <v>1.0436399999999999</v>
      </c>
      <c r="H18" s="40">
        <f>E18*H17</f>
        <v>5.3117999999999999E-2</v>
      </c>
      <c r="I18" s="41">
        <f>E18*I17</f>
        <v>2.5271999999999999E-2</v>
      </c>
    </row>
    <row r="19" spans="2:9" ht="26.25" x14ac:dyDescent="0.4">
      <c r="B19" s="42" t="s">
        <v>6</v>
      </c>
      <c r="C19" s="43" t="s">
        <v>7</v>
      </c>
      <c r="D19" s="37" t="s">
        <v>27</v>
      </c>
      <c r="E19" s="40">
        <v>32.299999999999997</v>
      </c>
      <c r="F19" s="40">
        <f>E19*F17</f>
        <v>16.812149999999999</v>
      </c>
      <c r="G19" s="44">
        <f>E19*G17</f>
        <v>14.405799999999999</v>
      </c>
      <c r="H19" s="40">
        <f>E19*H17</f>
        <v>0.73321000000000003</v>
      </c>
      <c r="I19" s="45">
        <f>E19*I17</f>
        <v>0.34883999999999998</v>
      </c>
    </row>
    <row r="20" spans="2:9" ht="26.25" x14ac:dyDescent="0.4">
      <c r="B20" s="42" t="s">
        <v>8</v>
      </c>
      <c r="C20" s="43" t="s">
        <v>18</v>
      </c>
      <c r="D20" s="37" t="s">
        <v>27</v>
      </c>
      <c r="E20" s="40">
        <v>66.459999999999994</v>
      </c>
      <c r="F20" s="40">
        <f>E20*F17</f>
        <v>34.592429999999993</v>
      </c>
      <c r="G20" s="44">
        <f>E20*G17</f>
        <v>29.641159999999999</v>
      </c>
      <c r="H20" s="40">
        <f>E20*H17</f>
        <v>1.508642</v>
      </c>
      <c r="I20" s="45">
        <f>E20*I17</f>
        <v>0.71776799999999996</v>
      </c>
    </row>
    <row r="21" spans="2:9" ht="26.25" x14ac:dyDescent="0.4">
      <c r="B21" s="42" t="s">
        <v>9</v>
      </c>
      <c r="C21" s="43" t="s">
        <v>19</v>
      </c>
      <c r="D21" s="37" t="s">
        <v>27</v>
      </c>
      <c r="E21" s="40">
        <v>2.1800000000000002</v>
      </c>
      <c r="F21" s="40">
        <f>E21*F17</f>
        <v>1.13469</v>
      </c>
      <c r="G21" s="44">
        <f>E21*G17</f>
        <v>0.97228000000000003</v>
      </c>
      <c r="H21" s="40">
        <f>E21*H17</f>
        <v>4.9486000000000009E-2</v>
      </c>
      <c r="I21" s="45">
        <f>E21*I17</f>
        <v>2.3544000000000002E-2</v>
      </c>
    </row>
    <row r="22" spans="2:9" ht="26.25" x14ac:dyDescent="0.4">
      <c r="B22" s="42" t="s">
        <v>10</v>
      </c>
      <c r="C22" s="43" t="s">
        <v>20</v>
      </c>
      <c r="D22" s="37" t="s">
        <v>27</v>
      </c>
      <c r="E22" s="40">
        <v>330.8</v>
      </c>
      <c r="F22" s="40">
        <f>E22*F17</f>
        <v>172.1814</v>
      </c>
      <c r="G22" s="44">
        <f>E22*G17</f>
        <v>147.5368</v>
      </c>
      <c r="H22" s="40">
        <f>E22*H17</f>
        <v>7.5091600000000005</v>
      </c>
      <c r="I22" s="45">
        <f>E22*I17</f>
        <v>3.5726400000000003</v>
      </c>
    </row>
    <row r="23" spans="2:9" ht="26.25" x14ac:dyDescent="0.4">
      <c r="B23" s="42" t="s">
        <v>11</v>
      </c>
      <c r="C23" s="43" t="s">
        <v>30</v>
      </c>
      <c r="D23" s="37" t="s">
        <v>27</v>
      </c>
      <c r="E23" s="40">
        <v>72.8</v>
      </c>
      <c r="F23" s="40">
        <f>E23*F17</f>
        <v>37.892399999999995</v>
      </c>
      <c r="G23" s="44">
        <f>E23*G17</f>
        <v>32.468800000000002</v>
      </c>
      <c r="H23" s="40">
        <f>E23*H17</f>
        <v>1.65256</v>
      </c>
      <c r="I23" s="45">
        <f>E23*I17</f>
        <v>0.78624000000000005</v>
      </c>
    </row>
    <row r="24" spans="2:9" ht="26.25" x14ac:dyDescent="0.4">
      <c r="B24" s="42" t="s">
        <v>12</v>
      </c>
      <c r="C24" s="43" t="s">
        <v>45</v>
      </c>
      <c r="D24" s="37" t="s">
        <v>27</v>
      </c>
      <c r="E24" s="40">
        <v>33.08</v>
      </c>
      <c r="F24" s="40">
        <f>E24*F17</f>
        <v>17.218139999999998</v>
      </c>
      <c r="G24" s="44">
        <f>E24*G17</f>
        <v>14.753679999999999</v>
      </c>
      <c r="H24" s="40">
        <f>E24*H17</f>
        <v>0.75091600000000003</v>
      </c>
      <c r="I24" s="45">
        <f>E24*I17</f>
        <v>0.35726400000000003</v>
      </c>
    </row>
    <row r="25" spans="2:9" ht="26.25" x14ac:dyDescent="0.4">
      <c r="B25" s="42" t="s">
        <v>13</v>
      </c>
      <c r="C25" s="43" t="s">
        <v>40</v>
      </c>
      <c r="D25" s="37" t="s">
        <v>27</v>
      </c>
      <c r="E25" s="40">
        <v>5.46</v>
      </c>
      <c r="F25" s="40">
        <f>E25*F17</f>
        <v>2.8419299999999996</v>
      </c>
      <c r="G25" s="44">
        <f>E25*G17</f>
        <v>2.4351600000000002</v>
      </c>
      <c r="H25" s="40">
        <f>E25*H17</f>
        <v>0.12394200000000001</v>
      </c>
      <c r="I25" s="45">
        <f>E25*I17</f>
        <v>5.8968E-2</v>
      </c>
    </row>
    <row r="26" spans="2:9" ht="26.25" x14ac:dyDescent="0.4">
      <c r="B26" s="42" t="s">
        <v>14</v>
      </c>
      <c r="C26" s="43" t="s">
        <v>46</v>
      </c>
      <c r="D26" s="37" t="s">
        <v>27</v>
      </c>
      <c r="E26" s="40">
        <v>27.3</v>
      </c>
      <c r="F26" s="40">
        <f>E26*F17</f>
        <v>14.20965</v>
      </c>
      <c r="G26" s="44">
        <f>E26*G17</f>
        <v>12.175800000000001</v>
      </c>
      <c r="H26" s="40">
        <f>E26*H17</f>
        <v>0.61971000000000009</v>
      </c>
      <c r="I26" s="45">
        <f>E26*I17</f>
        <v>0.29484000000000005</v>
      </c>
    </row>
    <row r="27" spans="2:9" ht="26.25" x14ac:dyDescent="0.4">
      <c r="B27" s="42" t="s">
        <v>15</v>
      </c>
      <c r="C27" s="43" t="s">
        <v>41</v>
      </c>
      <c r="D27" s="37" t="s">
        <v>27</v>
      </c>
      <c r="E27" s="40">
        <v>0.6</v>
      </c>
      <c r="F27" s="40">
        <f>E27*F17</f>
        <v>0.31229999999999997</v>
      </c>
      <c r="G27" s="44">
        <f>E27*G17</f>
        <v>0.2676</v>
      </c>
      <c r="H27" s="40">
        <f>E27*H17</f>
        <v>1.362E-2</v>
      </c>
      <c r="I27" s="45">
        <f>E27*I17</f>
        <v>6.4800000000000005E-3</v>
      </c>
    </row>
    <row r="28" spans="2:9" ht="25.5" x14ac:dyDescent="0.35">
      <c r="B28" s="46" t="s">
        <v>21</v>
      </c>
      <c r="C28" s="47" t="s">
        <v>16</v>
      </c>
      <c r="D28" s="48" t="s">
        <v>27</v>
      </c>
      <c r="E28" s="49">
        <f>SUM(E18:E27)</f>
        <v>573.32000000000005</v>
      </c>
      <c r="F28" s="49">
        <f>E28*F17</f>
        <v>298.41306000000003</v>
      </c>
      <c r="G28" s="50">
        <f>E28*G17</f>
        <v>255.70072000000002</v>
      </c>
      <c r="H28" s="49">
        <f>E28*H17</f>
        <v>13.014364000000002</v>
      </c>
      <c r="I28" s="51">
        <f>E28*I17</f>
        <v>6.1918560000000005</v>
      </c>
    </row>
    <row r="29" spans="2:9" ht="25.5" x14ac:dyDescent="0.35">
      <c r="B29" s="46" t="s">
        <v>17</v>
      </c>
      <c r="C29" s="47" t="s">
        <v>37</v>
      </c>
      <c r="D29" s="48" t="s">
        <v>28</v>
      </c>
      <c r="E29" s="49">
        <f>E28/E35</f>
        <v>4.5865600000000004</v>
      </c>
      <c r="F29" s="49">
        <f>F28/F35</f>
        <v>4.5867362434675689</v>
      </c>
      <c r="G29" s="50">
        <f>G28/G35</f>
        <v>4.5865600000000004</v>
      </c>
      <c r="H29" s="49">
        <f>H28/H35</f>
        <v>4.5825225352112691</v>
      </c>
      <c r="I29" s="51">
        <f>I28/I35</f>
        <v>4.5865600000000004</v>
      </c>
    </row>
    <row r="30" spans="2:9" ht="26.25" x14ac:dyDescent="0.4">
      <c r="B30" s="42">
        <v>13</v>
      </c>
      <c r="C30" s="43"/>
      <c r="D30" s="43"/>
      <c r="E30" s="40"/>
      <c r="F30" s="52">
        <v>0</v>
      </c>
      <c r="G30" s="53">
        <v>0.15</v>
      </c>
      <c r="H30" s="52">
        <v>0.15</v>
      </c>
      <c r="I30" s="45"/>
    </row>
    <row r="31" spans="2:9" ht="26.25" x14ac:dyDescent="0.4">
      <c r="B31" s="42"/>
      <c r="C31" s="43"/>
      <c r="D31" s="43"/>
      <c r="E31" s="40"/>
      <c r="F31" s="40"/>
      <c r="G31" s="44">
        <v>1.1499999999999999</v>
      </c>
      <c r="H31" s="40">
        <v>1.1499999999999999</v>
      </c>
      <c r="I31" s="45"/>
    </row>
    <row r="32" spans="2:9" ht="51.75" x14ac:dyDescent="0.4">
      <c r="B32" s="46">
        <v>14</v>
      </c>
      <c r="C32" s="54" t="s">
        <v>47</v>
      </c>
      <c r="D32" s="47"/>
      <c r="E32" s="49">
        <f>F32+G32+H32</f>
        <v>607.43540660000008</v>
      </c>
      <c r="F32" s="49">
        <f>F28</f>
        <v>298.41306000000003</v>
      </c>
      <c r="G32" s="50">
        <f>G28*G31</f>
        <v>294.05582800000002</v>
      </c>
      <c r="H32" s="49">
        <f>H28*H31</f>
        <v>14.966518600000001</v>
      </c>
      <c r="I32" s="51"/>
    </row>
    <row r="33" spans="1:9" ht="51.75" x14ac:dyDescent="0.4">
      <c r="B33" s="46">
        <v>15</v>
      </c>
      <c r="C33" s="54" t="s">
        <v>48</v>
      </c>
      <c r="D33" s="47"/>
      <c r="E33" s="49">
        <f>F33+G33+H33</f>
        <v>728.92248792000009</v>
      </c>
      <c r="F33" s="49">
        <f>F32*1.2</f>
        <v>358.09567200000004</v>
      </c>
      <c r="G33" s="50">
        <f>G32*1.2</f>
        <v>352.8669936</v>
      </c>
      <c r="H33" s="49">
        <f>H32*1.2</f>
        <v>17.959822320000001</v>
      </c>
      <c r="I33" s="51"/>
    </row>
    <row r="34" spans="1:9" ht="26.25" x14ac:dyDescent="0.4">
      <c r="B34" s="42"/>
      <c r="C34" s="43"/>
      <c r="D34" s="43"/>
      <c r="E34" s="40"/>
      <c r="F34" s="40"/>
      <c r="G34" s="44"/>
      <c r="H34" s="40"/>
      <c r="I34" s="45"/>
    </row>
    <row r="35" spans="1:9" ht="26.25" x14ac:dyDescent="0.4">
      <c r="A35" s="2"/>
      <c r="B35" s="42"/>
      <c r="C35" s="43" t="s">
        <v>22</v>
      </c>
      <c r="D35" s="43" t="s">
        <v>29</v>
      </c>
      <c r="E35" s="40">
        <v>125</v>
      </c>
      <c r="F35" s="40">
        <v>65.06</v>
      </c>
      <c r="G35" s="44">
        <v>55.75</v>
      </c>
      <c r="H35" s="40">
        <v>2.84</v>
      </c>
      <c r="I35" s="45">
        <v>1.35</v>
      </c>
    </row>
    <row r="36" spans="1:9" ht="77.25" x14ac:dyDescent="0.4">
      <c r="A36" s="2"/>
      <c r="B36" s="42">
        <v>16</v>
      </c>
      <c r="C36" s="54" t="s">
        <v>49</v>
      </c>
      <c r="D36" s="43"/>
      <c r="E36" s="49">
        <v>123.65</v>
      </c>
      <c r="F36" s="49">
        <v>65.06</v>
      </c>
      <c r="G36" s="50">
        <v>55.75</v>
      </c>
      <c r="H36" s="49">
        <v>2.84</v>
      </c>
      <c r="I36" s="51"/>
    </row>
    <row r="37" spans="1:9" ht="26.25" x14ac:dyDescent="0.4">
      <c r="A37" s="2"/>
      <c r="B37" s="42">
        <v>17</v>
      </c>
      <c r="C37" s="43" t="s">
        <v>38</v>
      </c>
      <c r="D37" s="43" t="s">
        <v>28</v>
      </c>
      <c r="E37" s="49"/>
      <c r="F37" s="49"/>
      <c r="G37" s="50"/>
      <c r="H37" s="49"/>
      <c r="I37" s="45"/>
    </row>
    <row r="38" spans="1:9" ht="26.25" x14ac:dyDescent="0.4">
      <c r="A38" s="2"/>
      <c r="B38" s="42"/>
      <c r="C38" s="43"/>
      <c r="D38" s="43"/>
      <c r="E38" s="49"/>
      <c r="F38" s="49"/>
      <c r="G38" s="50"/>
      <c r="H38" s="49"/>
      <c r="I38" s="45"/>
    </row>
    <row r="39" spans="1:9" ht="26.25" x14ac:dyDescent="0.4">
      <c r="A39" s="1"/>
      <c r="B39" s="42">
        <v>18</v>
      </c>
      <c r="C39" s="43" t="s">
        <v>39</v>
      </c>
      <c r="D39" s="43" t="s">
        <v>28</v>
      </c>
      <c r="E39" s="49">
        <f>E33/E36</f>
        <v>5.8950464045289124</v>
      </c>
      <c r="F39" s="49">
        <f>F33/F35</f>
        <v>5.5040834921610822</v>
      </c>
      <c r="G39" s="50">
        <f>G33/G35</f>
        <v>6.3294528000000003</v>
      </c>
      <c r="H39" s="49">
        <v>6.33</v>
      </c>
      <c r="I39" s="45"/>
    </row>
    <row r="40" spans="1:9" ht="27" thickBot="1" x14ac:dyDescent="0.45">
      <c r="A40" s="1"/>
      <c r="B40" s="55"/>
      <c r="C40" s="56"/>
      <c r="D40" s="56"/>
      <c r="E40" s="57"/>
      <c r="F40" s="57"/>
      <c r="G40" s="58"/>
      <c r="H40" s="57"/>
      <c r="I40" s="59"/>
    </row>
    <row r="41" spans="1:9" ht="21" x14ac:dyDescent="0.35">
      <c r="A41" s="1"/>
      <c r="B41" s="19"/>
      <c r="C41" s="19"/>
      <c r="D41" s="19"/>
      <c r="E41" s="19"/>
      <c r="F41" s="19"/>
      <c r="G41" s="19"/>
      <c r="H41" s="20"/>
      <c r="I41" s="20"/>
    </row>
    <row r="42" spans="1:9" ht="21" x14ac:dyDescent="0.35">
      <c r="B42" s="20"/>
      <c r="C42" s="20"/>
      <c r="D42" s="20"/>
      <c r="E42" s="20" t="s">
        <v>50</v>
      </c>
      <c r="F42" s="20"/>
      <c r="G42" s="20"/>
      <c r="H42" s="20"/>
      <c r="I42" s="20">
        <v>6</v>
      </c>
    </row>
    <row r="43" spans="1:9" ht="21" x14ac:dyDescent="0.35">
      <c r="B43" s="20"/>
      <c r="C43" s="20"/>
      <c r="D43" s="20"/>
      <c r="E43" s="20"/>
      <c r="F43" s="20"/>
      <c r="G43" s="20"/>
      <c r="H43" s="20"/>
      <c r="I43" s="20"/>
    </row>
    <row r="44" spans="1:9" ht="21" x14ac:dyDescent="0.35">
      <c r="B44" s="20"/>
      <c r="C44" s="18" t="s">
        <v>36</v>
      </c>
      <c r="D44" s="18"/>
      <c r="E44" s="18"/>
      <c r="F44" s="14"/>
      <c r="G44" s="14"/>
      <c r="H44" s="20"/>
      <c r="I44" s="20"/>
    </row>
  </sheetData>
  <mergeCells count="4">
    <mergeCell ref="D15:D16"/>
    <mergeCell ref="C15:C16"/>
    <mergeCell ref="E15:E16"/>
    <mergeCell ref="B15:B16"/>
  </mergeCells>
  <pageMargins left="0.7" right="0.7" top="0.75" bottom="0.75" header="0.3" footer="0.3"/>
  <pageSetup paperSize="9" scale="5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4"/>
  <sheetViews>
    <sheetView tabSelected="1" view="pageBreakPreview" topLeftCell="B25" zoomScale="60" zoomScaleNormal="50" workbookViewId="0">
      <selection activeCell="J36" sqref="J36"/>
    </sheetView>
  </sheetViews>
  <sheetFormatPr defaultRowHeight="15" x14ac:dyDescent="0.25"/>
  <cols>
    <col min="1" max="1" width="7.42578125" customWidth="1"/>
    <col min="2" max="2" width="8" customWidth="1"/>
    <col min="3" max="3" width="68" customWidth="1"/>
    <col min="4" max="5" width="17" customWidth="1"/>
    <col min="6" max="6" width="19.140625" customWidth="1"/>
    <col min="7" max="7" width="14.85546875" customWidth="1"/>
    <col min="8" max="8" width="14.5703125" customWidth="1"/>
    <col min="9" max="9" width="15.85546875" customWidth="1"/>
  </cols>
  <sheetData>
    <row r="2" spans="2:9" ht="19.5" x14ac:dyDescent="0.35">
      <c r="B2" s="8"/>
      <c r="C2" s="8"/>
      <c r="D2" s="9"/>
      <c r="E2" s="9"/>
      <c r="F2" s="66" t="s">
        <v>32</v>
      </c>
      <c r="G2" s="67"/>
      <c r="H2" s="68"/>
      <c r="I2" s="68"/>
    </row>
    <row r="3" spans="2:9" ht="18.75" x14ac:dyDescent="0.3">
      <c r="B3" s="9"/>
      <c r="C3" s="9"/>
      <c r="D3" s="9"/>
      <c r="E3" s="9"/>
      <c r="F3" s="69" t="s">
        <v>52</v>
      </c>
      <c r="G3" s="70"/>
      <c r="H3" s="71"/>
      <c r="I3" s="71"/>
    </row>
    <row r="4" spans="2:9" ht="18.75" x14ac:dyDescent="0.3">
      <c r="B4" s="9"/>
      <c r="C4" s="9"/>
      <c r="D4" s="9"/>
      <c r="E4" s="9"/>
      <c r="F4" s="69" t="s">
        <v>34</v>
      </c>
      <c r="G4" s="70"/>
      <c r="H4" s="71"/>
      <c r="I4" s="71"/>
    </row>
    <row r="5" spans="2:9" ht="18.75" x14ac:dyDescent="0.3">
      <c r="B5" s="15"/>
      <c r="C5" s="16"/>
      <c r="D5" s="16"/>
      <c r="E5" s="16"/>
      <c r="F5" s="69" t="s">
        <v>35</v>
      </c>
      <c r="G5" s="70"/>
      <c r="H5" s="71"/>
      <c r="I5" s="71"/>
    </row>
    <row r="6" spans="2:9" ht="18.75" x14ac:dyDescent="0.3">
      <c r="B6" s="14"/>
      <c r="C6" s="14"/>
      <c r="D6" s="14"/>
      <c r="E6" s="14"/>
      <c r="F6" s="71"/>
      <c r="G6" s="71"/>
      <c r="H6" s="71"/>
      <c r="I6" s="71"/>
    </row>
    <row r="11" spans="2:9" ht="21" x14ac:dyDescent="0.35">
      <c r="C11" s="6"/>
      <c r="D11" s="7" t="s">
        <v>0</v>
      </c>
      <c r="E11" s="6"/>
      <c r="F11" s="6"/>
      <c r="G11" s="6"/>
    </row>
    <row r="12" spans="2:9" ht="19.5" x14ac:dyDescent="0.35">
      <c r="C12" s="4"/>
      <c r="D12" s="5" t="s">
        <v>42</v>
      </c>
      <c r="E12" s="4"/>
      <c r="F12" s="4"/>
      <c r="G12" s="4"/>
    </row>
    <row r="13" spans="2:9" ht="18.75" x14ac:dyDescent="0.3">
      <c r="C13" s="4"/>
      <c r="D13" s="5" t="s">
        <v>53</v>
      </c>
      <c r="E13" s="4"/>
      <c r="F13" s="4"/>
      <c r="G13" s="4"/>
    </row>
    <row r="14" spans="2:9" ht="15.75" thickBot="1" x14ac:dyDescent="0.3"/>
    <row r="15" spans="2:9" ht="26.25" x14ac:dyDescent="0.4">
      <c r="B15" s="80" t="s">
        <v>1</v>
      </c>
      <c r="C15" s="76" t="s">
        <v>2</v>
      </c>
      <c r="D15" s="74" t="s">
        <v>3</v>
      </c>
      <c r="E15" s="78" t="s">
        <v>43</v>
      </c>
      <c r="F15" s="21" t="s">
        <v>23</v>
      </c>
      <c r="G15" s="22"/>
      <c r="H15" s="23"/>
      <c r="I15" s="24"/>
    </row>
    <row r="16" spans="2:9" ht="51" x14ac:dyDescent="0.35">
      <c r="B16" s="81"/>
      <c r="C16" s="77"/>
      <c r="D16" s="75"/>
      <c r="E16" s="79"/>
      <c r="F16" s="25" t="s">
        <v>24</v>
      </c>
      <c r="G16" s="26" t="s">
        <v>25</v>
      </c>
      <c r="H16" s="27" t="s">
        <v>26</v>
      </c>
      <c r="I16" s="28" t="s">
        <v>31</v>
      </c>
    </row>
    <row r="17" spans="2:11" ht="25.5" x14ac:dyDescent="0.35">
      <c r="B17" s="29"/>
      <c r="C17" s="30"/>
      <c r="D17" s="30"/>
      <c r="E17" s="30"/>
      <c r="F17" s="31">
        <v>0.52049999999999996</v>
      </c>
      <c r="G17" s="32">
        <v>0.44600000000000001</v>
      </c>
      <c r="H17" s="33">
        <v>2.2700000000000001E-2</v>
      </c>
      <c r="I17" s="34">
        <v>1.0800000000000001E-2</v>
      </c>
    </row>
    <row r="18" spans="2:11" ht="26.25" x14ac:dyDescent="0.4">
      <c r="B18" s="35" t="s">
        <v>4</v>
      </c>
      <c r="C18" s="36" t="s">
        <v>5</v>
      </c>
      <c r="D18" s="37" t="s">
        <v>27</v>
      </c>
      <c r="E18" s="73">
        <v>41.35</v>
      </c>
      <c r="F18" s="38">
        <f>E18*F17</f>
        <v>21.522675</v>
      </c>
      <c r="G18" s="39">
        <f>E18*G17</f>
        <v>18.4421</v>
      </c>
      <c r="H18" s="40">
        <f>E18*H17</f>
        <v>0.93864500000000006</v>
      </c>
      <c r="I18" s="41">
        <f>E18*I17</f>
        <v>0.44658000000000003</v>
      </c>
    </row>
    <row r="19" spans="2:11" ht="26.25" x14ac:dyDescent="0.4">
      <c r="B19" s="42" t="s">
        <v>6</v>
      </c>
      <c r="C19" s="43" t="s">
        <v>7</v>
      </c>
      <c r="D19" s="37" t="s">
        <v>27</v>
      </c>
      <c r="E19" s="72">
        <v>60.37</v>
      </c>
      <c r="F19" s="40">
        <f>E19*F17</f>
        <v>31.422584999999998</v>
      </c>
      <c r="G19" s="44">
        <f>E19*G17</f>
        <v>26.92502</v>
      </c>
      <c r="H19" s="40">
        <f>E19*H17</f>
        <v>1.3703989999999999</v>
      </c>
      <c r="I19" s="45">
        <f>E19*I17</f>
        <v>0.65199600000000002</v>
      </c>
    </row>
    <row r="20" spans="2:11" ht="26.25" x14ac:dyDescent="0.4">
      <c r="B20" s="42" t="s">
        <v>8</v>
      </c>
      <c r="C20" s="43" t="s">
        <v>18</v>
      </c>
      <c r="D20" s="37" t="s">
        <v>27</v>
      </c>
      <c r="E20" s="72">
        <v>139.82</v>
      </c>
      <c r="F20" s="40">
        <f>E20*F17</f>
        <v>72.776309999999995</v>
      </c>
      <c r="G20" s="44">
        <f>E20*G17</f>
        <v>62.359719999999996</v>
      </c>
      <c r="H20" s="40">
        <f>E20*H17</f>
        <v>3.1739139999999999</v>
      </c>
      <c r="I20" s="45">
        <f>E20*I17</f>
        <v>1.5100560000000001</v>
      </c>
    </row>
    <row r="21" spans="2:11" ht="26.25" x14ac:dyDescent="0.4">
      <c r="B21" s="42" t="s">
        <v>9</v>
      </c>
      <c r="C21" s="43" t="s">
        <v>19</v>
      </c>
      <c r="D21" s="37" t="s">
        <v>27</v>
      </c>
      <c r="E21" s="65"/>
      <c r="F21" s="40">
        <f>E21*F17</f>
        <v>0</v>
      </c>
      <c r="G21" s="44">
        <f>E21*G17</f>
        <v>0</v>
      </c>
      <c r="H21" s="40">
        <f>E21*H17</f>
        <v>0</v>
      </c>
      <c r="I21" s="45">
        <f>E21*I17</f>
        <v>0</v>
      </c>
    </row>
    <row r="22" spans="2:11" ht="26.25" x14ac:dyDescent="0.4">
      <c r="B22" s="42" t="s">
        <v>10</v>
      </c>
      <c r="C22" s="43" t="s">
        <v>20</v>
      </c>
      <c r="D22" s="37" t="s">
        <v>27</v>
      </c>
      <c r="E22" s="72">
        <v>970.67</v>
      </c>
      <c r="F22" s="40">
        <f>E22*F17</f>
        <v>505.23373499999997</v>
      </c>
      <c r="G22" s="44">
        <f>E22*G17</f>
        <v>432.91881999999998</v>
      </c>
      <c r="H22" s="40">
        <f>E22*H17</f>
        <v>22.034209000000001</v>
      </c>
      <c r="I22" s="45">
        <f>E22*I17</f>
        <v>10.483236</v>
      </c>
    </row>
    <row r="23" spans="2:11" ht="26.25" x14ac:dyDescent="0.4">
      <c r="B23" s="42" t="s">
        <v>11</v>
      </c>
      <c r="C23" s="43" t="s">
        <v>30</v>
      </c>
      <c r="D23" s="37" t="s">
        <v>27</v>
      </c>
      <c r="E23" s="72">
        <v>213.55</v>
      </c>
      <c r="F23" s="40">
        <f>E23*F17</f>
        <v>111.15277499999999</v>
      </c>
      <c r="G23" s="44">
        <f>E23*G17</f>
        <v>95.243300000000005</v>
      </c>
      <c r="H23" s="40">
        <f>E23*H17</f>
        <v>4.8475850000000005</v>
      </c>
      <c r="I23" s="45">
        <f>E23*I17</f>
        <v>2.3063400000000001</v>
      </c>
    </row>
    <row r="24" spans="2:11" ht="26.25" x14ac:dyDescent="0.4">
      <c r="B24" s="42" t="s">
        <v>12</v>
      </c>
      <c r="C24" s="43" t="s">
        <v>45</v>
      </c>
      <c r="D24" s="37" t="s">
        <v>27</v>
      </c>
      <c r="E24" s="72">
        <v>97.07</v>
      </c>
      <c r="F24" s="40">
        <f>E24*F17</f>
        <v>50.524934999999992</v>
      </c>
      <c r="G24" s="44">
        <f>E24*G17</f>
        <v>43.293219999999998</v>
      </c>
      <c r="H24" s="40">
        <f>E24*H17</f>
        <v>2.2034889999999998</v>
      </c>
      <c r="I24" s="45">
        <f>E24*I17</f>
        <v>1.0483560000000001</v>
      </c>
    </row>
    <row r="25" spans="2:11" ht="26.25" x14ac:dyDescent="0.4">
      <c r="B25" s="42" t="s">
        <v>13</v>
      </c>
      <c r="C25" s="43" t="s">
        <v>54</v>
      </c>
      <c r="D25" s="37" t="s">
        <v>27</v>
      </c>
      <c r="E25" s="72">
        <v>18</v>
      </c>
      <c r="F25" s="40">
        <f>E25*F17</f>
        <v>9.3689999999999998</v>
      </c>
      <c r="G25" s="44">
        <f>E25*G17</f>
        <v>8.0280000000000005</v>
      </c>
      <c r="H25" s="40">
        <f>E25*H17</f>
        <v>0.40860000000000002</v>
      </c>
      <c r="I25" s="45">
        <f>E25*I17</f>
        <v>0.19440000000000002</v>
      </c>
    </row>
    <row r="26" spans="2:11" ht="26.25" x14ac:dyDescent="0.4">
      <c r="B26" s="42" t="s">
        <v>14</v>
      </c>
      <c r="C26" s="43" t="s">
        <v>55</v>
      </c>
      <c r="D26" s="37" t="s">
        <v>27</v>
      </c>
      <c r="E26" s="72">
        <v>291.11</v>
      </c>
      <c r="F26" s="40">
        <f>E26*F17</f>
        <v>151.52275499999999</v>
      </c>
      <c r="G26" s="44">
        <f>E26*G17</f>
        <v>129.83506</v>
      </c>
      <c r="H26" s="40">
        <f>E26*H17</f>
        <v>6.6081970000000005</v>
      </c>
      <c r="I26" s="45">
        <f>E26*I17</f>
        <v>3.1439880000000002</v>
      </c>
    </row>
    <row r="27" spans="2:11" ht="26.25" x14ac:dyDescent="0.4">
      <c r="B27" s="42" t="s">
        <v>15</v>
      </c>
      <c r="C27" s="43" t="s">
        <v>41</v>
      </c>
      <c r="D27" s="37" t="s">
        <v>27</v>
      </c>
      <c r="E27" s="40"/>
      <c r="F27" s="40">
        <f>E27*F17</f>
        <v>0</v>
      </c>
      <c r="G27" s="44">
        <f>E27*G17</f>
        <v>0</v>
      </c>
      <c r="H27" s="40">
        <f>E27*H17</f>
        <v>0</v>
      </c>
      <c r="I27" s="45">
        <f>E27*I17</f>
        <v>0</v>
      </c>
      <c r="K27" t="s">
        <v>56</v>
      </c>
    </row>
    <row r="28" spans="2:11" ht="25.5" x14ac:dyDescent="0.35">
      <c r="B28" s="46" t="s">
        <v>21</v>
      </c>
      <c r="C28" s="47" t="s">
        <v>16</v>
      </c>
      <c r="D28" s="48" t="s">
        <v>27</v>
      </c>
      <c r="E28" s="49">
        <f>SUM(E18:E27)</f>
        <v>1831.94</v>
      </c>
      <c r="F28" s="49">
        <f>E28*F17</f>
        <v>953.52476999999999</v>
      </c>
      <c r="G28" s="50">
        <f>E28*G17</f>
        <v>817.04524000000004</v>
      </c>
      <c r="H28" s="49">
        <f>E28*H17</f>
        <v>41.585038000000004</v>
      </c>
      <c r="I28" s="51">
        <f>E28*I17</f>
        <v>19.784952000000001</v>
      </c>
    </row>
    <row r="29" spans="2:11" ht="25.5" x14ac:dyDescent="0.35">
      <c r="B29" s="46" t="s">
        <v>17</v>
      </c>
      <c r="C29" s="47" t="s">
        <v>37</v>
      </c>
      <c r="D29" s="48" t="s">
        <v>28</v>
      </c>
      <c r="E29" s="49">
        <f>E28/E35</f>
        <v>14.655520000000001</v>
      </c>
      <c r="F29" s="49">
        <f>F28/F35</f>
        <v>14.65608315401168</v>
      </c>
      <c r="G29" s="50">
        <f>G28/G35</f>
        <v>14.655520000000001</v>
      </c>
      <c r="H29" s="49">
        <f>H28/H35</f>
        <v>14.642619014084509</v>
      </c>
      <c r="I29" s="51">
        <f>I28/I35</f>
        <v>14.655519999999999</v>
      </c>
    </row>
    <row r="30" spans="2:11" ht="23.25" x14ac:dyDescent="0.35">
      <c r="B30" s="82" t="s">
        <v>57</v>
      </c>
      <c r="C30" s="83" t="s">
        <v>58</v>
      </c>
      <c r="D30" s="84" t="s">
        <v>27</v>
      </c>
      <c r="E30" s="85">
        <f>E28*0.04</f>
        <v>73.277600000000007</v>
      </c>
      <c r="F30" s="85">
        <f>E30*F17</f>
        <v>38.140990799999997</v>
      </c>
      <c r="G30" s="86">
        <f>E30*G17</f>
        <v>32.681809600000001</v>
      </c>
      <c r="H30" s="85">
        <f>E30*H17</f>
        <v>1.6634015200000003</v>
      </c>
      <c r="I30" s="87">
        <f>E30*I17</f>
        <v>0.79139808000000011</v>
      </c>
    </row>
    <row r="31" spans="2:11" ht="23.25" x14ac:dyDescent="0.35">
      <c r="B31" s="82" t="s">
        <v>59</v>
      </c>
      <c r="C31" s="83" t="s">
        <v>60</v>
      </c>
      <c r="D31" s="84" t="s">
        <v>27</v>
      </c>
      <c r="E31" s="85">
        <f>(E28+E30)*10%</f>
        <v>190.52176</v>
      </c>
      <c r="F31" s="85">
        <f>E31*F17</f>
        <v>99.166576079999999</v>
      </c>
      <c r="G31" s="86">
        <f>E31*G17</f>
        <v>84.972704960000002</v>
      </c>
      <c r="H31" s="85">
        <f>E31*H17</f>
        <v>4.3248439520000002</v>
      </c>
      <c r="I31" s="87">
        <f>E31*I17</f>
        <v>2.0576350080000001</v>
      </c>
    </row>
    <row r="32" spans="2:11" ht="65.25" customHeight="1" x14ac:dyDescent="0.35">
      <c r="B32" s="46">
        <v>14</v>
      </c>
      <c r="C32" s="54" t="s">
        <v>61</v>
      </c>
      <c r="D32" s="47"/>
      <c r="E32" s="49">
        <f>E28+E30+E31</f>
        <v>2095.73936</v>
      </c>
      <c r="F32" s="49">
        <f>E32*F17</f>
        <v>1090.83233688</v>
      </c>
      <c r="G32" s="50">
        <f>E32*G17</f>
        <v>934.69975455999997</v>
      </c>
      <c r="H32" s="49">
        <f>E32*H17</f>
        <v>47.573283472000007</v>
      </c>
      <c r="I32" s="51">
        <f>E32*I17</f>
        <v>22.633985088000003</v>
      </c>
    </row>
    <row r="33" spans="1:10" ht="66.75" customHeight="1" x14ac:dyDescent="0.35">
      <c r="B33" s="46">
        <v>15</v>
      </c>
      <c r="C33" s="54" t="s">
        <v>62</v>
      </c>
      <c r="D33" s="47"/>
      <c r="E33" s="49">
        <f>E32*1.2</f>
        <v>2514.887232</v>
      </c>
      <c r="F33" s="49">
        <f>E33*F17</f>
        <v>1308.9988042559999</v>
      </c>
      <c r="G33" s="50">
        <f>E33*G17</f>
        <v>1121.6397054720001</v>
      </c>
      <c r="H33" s="49">
        <f>E33*H17</f>
        <v>57.087940166400003</v>
      </c>
      <c r="I33" s="51">
        <f>E33*I17</f>
        <v>27.160782105600003</v>
      </c>
    </row>
    <row r="34" spans="1:10" ht="26.25" x14ac:dyDescent="0.4">
      <c r="B34" s="42"/>
      <c r="C34" s="43"/>
      <c r="D34" s="43"/>
      <c r="E34" s="40"/>
      <c r="F34" s="40"/>
      <c r="G34" s="44"/>
      <c r="H34" s="40"/>
      <c r="I34" s="45"/>
    </row>
    <row r="35" spans="1:10" ht="26.25" x14ac:dyDescent="0.4">
      <c r="A35" s="2"/>
      <c r="B35" s="42"/>
      <c r="C35" s="43" t="s">
        <v>22</v>
      </c>
      <c r="D35" s="43" t="s">
        <v>29</v>
      </c>
      <c r="E35" s="40">
        <v>125</v>
      </c>
      <c r="F35" s="40">
        <v>65.06</v>
      </c>
      <c r="G35" s="44">
        <v>55.75</v>
      </c>
      <c r="H35" s="40">
        <v>2.84</v>
      </c>
      <c r="I35" s="45">
        <v>1.35</v>
      </c>
    </row>
    <row r="36" spans="1:10" ht="64.5" customHeight="1" x14ac:dyDescent="0.4">
      <c r="A36" s="2"/>
      <c r="B36" s="42"/>
      <c r="C36" s="54"/>
      <c r="D36" s="43"/>
      <c r="E36" s="49"/>
      <c r="F36" s="49"/>
      <c r="G36" s="50"/>
      <c r="H36" s="49"/>
      <c r="I36" s="51"/>
      <c r="J36" t="s">
        <v>50</v>
      </c>
    </row>
    <row r="37" spans="1:10" ht="26.25" x14ac:dyDescent="0.4">
      <c r="A37" s="2"/>
      <c r="B37" s="42">
        <v>17</v>
      </c>
      <c r="C37" s="43" t="s">
        <v>38</v>
      </c>
      <c r="D37" s="43" t="s">
        <v>28</v>
      </c>
      <c r="E37" s="49"/>
      <c r="F37" s="49"/>
      <c r="G37" s="50"/>
      <c r="H37" s="49"/>
      <c r="I37" s="45"/>
    </row>
    <row r="38" spans="1:10" ht="26.25" x14ac:dyDescent="0.4">
      <c r="A38" s="2"/>
      <c r="B38" s="42"/>
      <c r="C38" s="43"/>
      <c r="D38" s="43"/>
      <c r="E38" s="49"/>
      <c r="F38" s="49"/>
      <c r="G38" s="50"/>
      <c r="H38" s="49"/>
      <c r="I38" s="45"/>
    </row>
    <row r="39" spans="1:10" ht="26.25" x14ac:dyDescent="0.4">
      <c r="A39" s="1"/>
      <c r="B39" s="42">
        <v>18</v>
      </c>
      <c r="C39" s="43" t="s">
        <v>39</v>
      </c>
      <c r="D39" s="43" t="s">
        <v>28</v>
      </c>
      <c r="E39" s="49"/>
      <c r="F39" s="49">
        <f>F33/F35</f>
        <v>20.119870953827235</v>
      </c>
      <c r="G39" s="50">
        <f>G33/G35</f>
        <v>20.119097856</v>
      </c>
      <c r="H39" s="49">
        <v>20.12</v>
      </c>
      <c r="I39" s="45"/>
    </row>
    <row r="40" spans="1:10" ht="37.5" customHeight="1" thickBot="1" x14ac:dyDescent="0.45">
      <c r="A40" s="1"/>
      <c r="B40" s="55"/>
      <c r="C40" s="60" t="s">
        <v>51</v>
      </c>
      <c r="D40" s="61"/>
      <c r="E40" s="62"/>
      <c r="F40" s="63"/>
      <c r="G40" s="64"/>
      <c r="H40" s="63"/>
      <c r="I40" s="59"/>
    </row>
    <row r="41" spans="1:10" ht="21" x14ac:dyDescent="0.35">
      <c r="A41" s="1"/>
      <c r="B41" s="19"/>
      <c r="C41" s="19"/>
      <c r="D41" s="19"/>
      <c r="E41" s="19"/>
      <c r="F41" s="19"/>
      <c r="G41" s="19"/>
      <c r="H41" s="20"/>
      <c r="I41" s="20"/>
    </row>
    <row r="42" spans="1:10" ht="21" x14ac:dyDescent="0.35">
      <c r="B42" s="20"/>
      <c r="C42" s="20"/>
      <c r="D42" s="20"/>
      <c r="E42" s="20" t="s">
        <v>50</v>
      </c>
      <c r="F42" s="20"/>
      <c r="G42" s="20"/>
      <c r="H42" s="20"/>
      <c r="I42" s="20"/>
    </row>
    <row r="43" spans="1:10" ht="21" x14ac:dyDescent="0.35">
      <c r="B43" s="20"/>
      <c r="C43" s="20"/>
      <c r="D43" s="20"/>
      <c r="E43" s="20"/>
      <c r="F43" s="20"/>
      <c r="G43" s="20"/>
      <c r="H43" s="20"/>
      <c r="I43" s="20"/>
    </row>
    <row r="44" spans="1:10" ht="21" x14ac:dyDescent="0.35">
      <c r="B44" s="20"/>
      <c r="C44" s="18" t="s">
        <v>36</v>
      </c>
      <c r="D44" s="18"/>
      <c r="E44" s="18"/>
      <c r="F44" s="14"/>
      <c r="G44" s="14"/>
      <c r="H44" s="20"/>
      <c r="I44" s="20"/>
    </row>
  </sheetData>
  <mergeCells count="4">
    <mergeCell ref="B15:B16"/>
    <mergeCell ref="C15:C16"/>
    <mergeCell ref="D15:D16"/>
    <mergeCell ref="E15:E16"/>
  </mergeCells>
  <pageMargins left="0.7" right="0.7" top="0.75" bottom="0.75" header="0.3" footer="0.3"/>
  <pageSetup paperSize="9" scale="48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Лист2!Область_печати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2021-08-30T11:42:16Z</dcterms:modified>
</cp:coreProperties>
</file>